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D:\УП, оперативки 2024_обычный\УП_ОПЕРАТИВКИ_ОЧНОЕ_2024-2025\УП 2023-2024\"/>
    </mc:Choice>
  </mc:AlternateContent>
  <xr:revisionPtr revIDLastSave="0" documentId="13_ncr:1_{640618BB-A6D4-418C-B507-20939AF8572A}" xr6:coauthVersionLast="45" xr6:coauthVersionMax="45" xr10:uidLastSave="{00000000-0000-0000-0000-000000000000}"/>
  <bookViews>
    <workbookView xWindow="-120" yWindow="-120" windowWidth="29040" windowHeight="15840" firstSheet="2" activeTab="2" xr2:uid="{00000000-000D-0000-FFFF-FFFF00000000}"/>
  </bookViews>
  <sheets>
    <sheet name="Титульный лист" sheetId="10" r:id="rId1"/>
    <sheet name="1. сводные данные" sheetId="2" r:id="rId2"/>
    <sheet name="2. план учебного процесса" sheetId="7" r:id="rId3"/>
    <sheet name="3.Перечень кабинетов" sheetId="9" r:id="rId4"/>
    <sheet name="4.Пояснительная записка" sheetId="8" r:id="rId5"/>
    <sheet name="5.комплексные формы ПА" sheetId="4" r:id="rId6"/>
    <sheet name="6. практика" sheetId="5" r:id="rId7"/>
  </sheets>
  <definedNames>
    <definedName name="_ftn1" localSheetId="2">'2. план учебного процесса'!#REF!</definedName>
    <definedName name="_ftn2" localSheetId="2">'2. план учебного процесса'!#REF!</definedName>
    <definedName name="_ftn3" localSheetId="2">'2. план учебного процесса'!#REF!</definedName>
    <definedName name="_ftn4" localSheetId="2">'2. план учебного процесса'!#REF!</definedName>
    <definedName name="_ftn5" localSheetId="2">'2. план учебного процесса'!#REF!</definedName>
    <definedName name="_ftn6" localSheetId="2">'2. план учебного процесса'!#REF!</definedName>
    <definedName name="_ftnref1" localSheetId="2">'2. план учебного процесса'!#REF!</definedName>
    <definedName name="_ftnref4" localSheetId="2">'2. план учебного процесса'!#REF!</definedName>
    <definedName name="_ftnref5" localSheetId="2">'2. план учебного процесса'!#REF!</definedName>
    <definedName name="_ftnref6" localSheetId="2">'2. план учебного процесса'!#REF!</definedName>
    <definedName name="_xlnm.Print_Area" localSheetId="2">'2. план учебного процесса'!$A$1:$W$90</definedName>
    <definedName name="_xlnm.Print_Area" localSheetId="5">'5.комплексные формы ПА'!$A$1:$D$17</definedName>
    <definedName name="_xlnm.Print_Area" localSheetId="0">'Титульный лист'!$A$1:$O$31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51" i="7" l="1"/>
  <c r="R51" i="7"/>
  <c r="F12" i="5" l="1"/>
  <c r="F11" i="5"/>
  <c r="F6" i="5"/>
  <c r="F7" i="5"/>
  <c r="F8" i="5"/>
  <c r="F9" i="5"/>
  <c r="F10" i="5"/>
  <c r="F13" i="5"/>
  <c r="F14" i="5"/>
  <c r="F5" i="5"/>
  <c r="AB55" i="8"/>
  <c r="AB49" i="8"/>
  <c r="AB50" i="8"/>
  <c r="AB48" i="8"/>
  <c r="AB61" i="8" s="1"/>
  <c r="T44" i="7" l="1"/>
  <c r="T54" i="7"/>
  <c r="T49" i="7"/>
  <c r="U54" i="7"/>
  <c r="J54" i="7"/>
  <c r="I54" i="7" s="1"/>
  <c r="G54" i="7" s="1"/>
  <c r="V72" i="7"/>
  <c r="V48" i="7"/>
  <c r="Q85" i="7"/>
  <c r="R85" i="7"/>
  <c r="S85" i="7"/>
  <c r="T85" i="7"/>
  <c r="U85" i="7"/>
  <c r="V85" i="7"/>
  <c r="W85" i="7"/>
  <c r="P85" i="7"/>
  <c r="Q86" i="7"/>
  <c r="R86" i="7"/>
  <c r="S86" i="7"/>
  <c r="T86" i="7"/>
  <c r="U86" i="7"/>
  <c r="V86" i="7"/>
  <c r="W86" i="7"/>
  <c r="P86" i="7"/>
  <c r="V45" i="7"/>
  <c r="V52" i="7"/>
  <c r="J52" i="7"/>
  <c r="I52" i="7" s="1"/>
  <c r="G52" i="7" s="1"/>
  <c r="U47" i="7"/>
  <c r="T47" i="7"/>
  <c r="J47" i="7"/>
  <c r="I47" i="7" s="1"/>
  <c r="G47" i="7" s="1"/>
  <c r="R46" i="7"/>
  <c r="J46" i="7"/>
  <c r="I46" i="7" s="1"/>
  <c r="G46" i="7" s="1"/>
  <c r="J45" i="7"/>
  <c r="I45" i="7" s="1"/>
  <c r="G45" i="7" s="1"/>
  <c r="Q87" i="7" l="1"/>
  <c r="P87" i="7"/>
  <c r="W87" i="7"/>
  <c r="V87" i="7"/>
  <c r="U87" i="7"/>
  <c r="T87" i="7"/>
  <c r="S87" i="7"/>
  <c r="R87" i="7"/>
  <c r="R42" i="7"/>
  <c r="S61" i="7"/>
  <c r="S59" i="7"/>
  <c r="S39" i="7"/>
  <c r="S37" i="7"/>
  <c r="S41" i="7"/>
  <c r="R41" i="7"/>
  <c r="R40" i="7" s="1"/>
  <c r="S42" i="7"/>
  <c r="S43" i="7"/>
  <c r="R61" i="7"/>
  <c r="V76" i="7"/>
  <c r="V71" i="7"/>
  <c r="V53" i="7"/>
  <c r="V34" i="7"/>
  <c r="V33" i="7"/>
  <c r="V31" i="7"/>
  <c r="T55" i="7"/>
  <c r="U66" i="7"/>
  <c r="U65" i="7"/>
  <c r="T35" i="7"/>
  <c r="U35" i="7"/>
  <c r="S58" i="7"/>
  <c r="R50" i="7"/>
  <c r="R59" i="7"/>
  <c r="R58" i="7"/>
  <c r="S60" i="7"/>
  <c r="U49" i="7"/>
  <c r="U80" i="7"/>
  <c r="U44" i="7"/>
  <c r="T80" i="7"/>
  <c r="T67" i="7"/>
  <c r="U33" i="7"/>
  <c r="S38" i="7"/>
  <c r="S34" i="7"/>
  <c r="S33" i="7"/>
  <c r="S32" i="7"/>
  <c r="U67" i="7"/>
  <c r="U34" i="7"/>
  <c r="S40" i="7" l="1"/>
  <c r="U64" i="7"/>
  <c r="T66" i="7"/>
  <c r="T65" i="7"/>
  <c r="R38" i="7"/>
  <c r="R39" i="7"/>
  <c r="R37" i="7"/>
  <c r="R32" i="7"/>
  <c r="J32" i="7" s="1"/>
  <c r="I32" i="7" s="1"/>
  <c r="G32" i="7" s="1"/>
  <c r="R33" i="7"/>
  <c r="R34" i="7"/>
  <c r="R60" i="7"/>
  <c r="R57" i="7" s="1"/>
  <c r="V40" i="7"/>
  <c r="Q40" i="7"/>
  <c r="P40" i="7"/>
  <c r="H30" i="7"/>
  <c r="K30" i="7"/>
  <c r="L30" i="7"/>
  <c r="M30" i="7"/>
  <c r="N30" i="7"/>
  <c r="O30" i="7"/>
  <c r="P30" i="7"/>
  <c r="Q30" i="7"/>
  <c r="S30" i="7"/>
  <c r="T30" i="7"/>
  <c r="U30" i="7"/>
  <c r="V30" i="7"/>
  <c r="W30" i="7"/>
  <c r="H36" i="7"/>
  <c r="K36" i="7"/>
  <c r="L36" i="7"/>
  <c r="M36" i="7"/>
  <c r="N36" i="7"/>
  <c r="O36" i="7"/>
  <c r="P36" i="7"/>
  <c r="Q36" i="7"/>
  <c r="S36" i="7"/>
  <c r="T36" i="7"/>
  <c r="U36" i="7"/>
  <c r="V36" i="7"/>
  <c r="W36" i="7"/>
  <c r="H40" i="7"/>
  <c r="K40" i="7"/>
  <c r="L40" i="7"/>
  <c r="M40" i="7"/>
  <c r="N40" i="7"/>
  <c r="O40" i="7"/>
  <c r="T40" i="7"/>
  <c r="U40" i="7"/>
  <c r="W40" i="7"/>
  <c r="H57" i="7"/>
  <c r="K57" i="7"/>
  <c r="L57" i="7"/>
  <c r="N57" i="7"/>
  <c r="O57" i="7"/>
  <c r="P57" i="7"/>
  <c r="Q57" i="7"/>
  <c r="S57" i="7"/>
  <c r="T57" i="7"/>
  <c r="U57" i="7"/>
  <c r="V57" i="7"/>
  <c r="W57" i="7"/>
  <c r="H64" i="7"/>
  <c r="K64" i="7"/>
  <c r="L64" i="7"/>
  <c r="N64" i="7"/>
  <c r="O64" i="7"/>
  <c r="P64" i="7"/>
  <c r="Q64" i="7"/>
  <c r="R64" i="7"/>
  <c r="S64" i="7"/>
  <c r="T64" i="7"/>
  <c r="V64" i="7"/>
  <c r="W64" i="7"/>
  <c r="H70" i="7"/>
  <c r="K70" i="7"/>
  <c r="L70" i="7"/>
  <c r="N70" i="7"/>
  <c r="O70" i="7"/>
  <c r="P70" i="7"/>
  <c r="Q70" i="7"/>
  <c r="R70" i="7"/>
  <c r="S70" i="7"/>
  <c r="T70" i="7"/>
  <c r="U70" i="7"/>
  <c r="V70" i="7"/>
  <c r="W70" i="7"/>
  <c r="H75" i="7"/>
  <c r="K75" i="7"/>
  <c r="L75" i="7"/>
  <c r="N75" i="7"/>
  <c r="O75" i="7"/>
  <c r="P75" i="7"/>
  <c r="Q75" i="7"/>
  <c r="R75" i="7"/>
  <c r="S75" i="7"/>
  <c r="T75" i="7"/>
  <c r="U75" i="7"/>
  <c r="V75" i="7"/>
  <c r="W75" i="7"/>
  <c r="J51" i="7"/>
  <c r="I51" i="7" s="1"/>
  <c r="G51" i="7" s="1"/>
  <c r="J50" i="7"/>
  <c r="I50" i="7" s="1"/>
  <c r="G50" i="7" s="1"/>
  <c r="J49" i="7"/>
  <c r="I49" i="7" s="1"/>
  <c r="G49" i="7" s="1"/>
  <c r="J48" i="7"/>
  <c r="I48" i="7" s="1"/>
  <c r="G48" i="7" s="1"/>
  <c r="J44" i="7"/>
  <c r="I44" i="7" s="1"/>
  <c r="G44" i="7" s="1"/>
  <c r="J43" i="7"/>
  <c r="I43" i="7" s="1"/>
  <c r="G43" i="7" s="1"/>
  <c r="J42" i="7"/>
  <c r="I42" i="7" s="1"/>
  <c r="G42" i="7" s="1"/>
  <c r="J35" i="7"/>
  <c r="I35" i="7" s="1"/>
  <c r="G35" i="7" s="1"/>
  <c r="J34" i="7"/>
  <c r="I34" i="7" s="1"/>
  <c r="G34" i="7" s="1"/>
  <c r="J33" i="7"/>
  <c r="I33" i="7" s="1"/>
  <c r="G33" i="7" s="1"/>
  <c r="J31" i="7"/>
  <c r="I31" i="7" s="1"/>
  <c r="G31" i="7" s="1"/>
  <c r="R30" i="7" l="1"/>
  <c r="R36" i="7"/>
  <c r="J41" i="7"/>
  <c r="I41" i="7" s="1"/>
  <c r="G41" i="7" s="1"/>
  <c r="G30" i="7"/>
  <c r="J30" i="7"/>
  <c r="I30" i="7"/>
  <c r="M82" i="7" l="1"/>
  <c r="G82" i="7" s="1"/>
  <c r="M81" i="7"/>
  <c r="G81" i="7" s="1"/>
  <c r="J80" i="7"/>
  <c r="I80" i="7" s="1"/>
  <c r="W79" i="7"/>
  <c r="W56" i="7" s="1"/>
  <c r="V79" i="7"/>
  <c r="V56" i="7" s="1"/>
  <c r="U79" i="7"/>
  <c r="U56" i="7" s="1"/>
  <c r="T79" i="7"/>
  <c r="T56" i="7" s="1"/>
  <c r="S79" i="7"/>
  <c r="S56" i="7" s="1"/>
  <c r="R79" i="7"/>
  <c r="R56" i="7" s="1"/>
  <c r="Q79" i="7"/>
  <c r="Q56" i="7" s="1"/>
  <c r="P79" i="7"/>
  <c r="P56" i="7" s="1"/>
  <c r="O79" i="7"/>
  <c r="O56" i="7" s="1"/>
  <c r="N79" i="7"/>
  <c r="N56" i="7" s="1"/>
  <c r="M79" i="7"/>
  <c r="L79" i="7"/>
  <c r="L56" i="7" s="1"/>
  <c r="K79" i="7"/>
  <c r="K56" i="7" s="1"/>
  <c r="H79" i="7"/>
  <c r="H56" i="7" s="1"/>
  <c r="J79" i="7" l="1"/>
  <c r="I79" i="7"/>
  <c r="G80" i="7"/>
  <c r="G79" i="7" s="1"/>
  <c r="M63" i="7"/>
  <c r="G63" i="7" s="1"/>
  <c r="M62" i="7"/>
  <c r="M69" i="7"/>
  <c r="G69" i="7" s="1"/>
  <c r="M68" i="7"/>
  <c r="M74" i="7"/>
  <c r="G74" i="7" s="1"/>
  <c r="M73" i="7"/>
  <c r="M78" i="7"/>
  <c r="G78" i="7" s="1"/>
  <c r="M77" i="7"/>
  <c r="G84" i="7"/>
  <c r="J59" i="7"/>
  <c r="I59" i="7" s="1"/>
  <c r="G59" i="7" s="1"/>
  <c r="J37" i="7"/>
  <c r="J38" i="7"/>
  <c r="I38" i="7" s="1"/>
  <c r="G38" i="7" s="1"/>
  <c r="J39" i="7"/>
  <c r="I39" i="7" s="1"/>
  <c r="G39" i="7" s="1"/>
  <c r="J53" i="7"/>
  <c r="J55" i="7"/>
  <c r="I55" i="7" s="1"/>
  <c r="G55" i="7" s="1"/>
  <c r="J58" i="7"/>
  <c r="I58" i="7" s="1"/>
  <c r="J60" i="7"/>
  <c r="J61" i="7"/>
  <c r="I61" i="7" s="1"/>
  <c r="G61" i="7" s="1"/>
  <c r="J65" i="7"/>
  <c r="J66" i="7"/>
  <c r="I66" i="7" s="1"/>
  <c r="G66" i="7" s="1"/>
  <c r="J67" i="7"/>
  <c r="I67" i="7" s="1"/>
  <c r="G67" i="7" s="1"/>
  <c r="J71" i="7"/>
  <c r="J72" i="7"/>
  <c r="J76" i="7"/>
  <c r="H14" i="7"/>
  <c r="K14" i="7"/>
  <c r="L14" i="7"/>
  <c r="M14" i="7"/>
  <c r="N14" i="7"/>
  <c r="O14" i="7"/>
  <c r="P14" i="7"/>
  <c r="Q14" i="7"/>
  <c r="R14" i="7"/>
  <c r="S14" i="7"/>
  <c r="T14" i="7"/>
  <c r="U14" i="7"/>
  <c r="V14" i="7"/>
  <c r="W14" i="7"/>
  <c r="J16" i="7"/>
  <c r="I16" i="7" s="1"/>
  <c r="G16" i="7" s="1"/>
  <c r="J17" i="7"/>
  <c r="I17" i="7" s="1"/>
  <c r="G17" i="7" s="1"/>
  <c r="J18" i="7"/>
  <c r="I18" i="7" s="1"/>
  <c r="G18" i="7" s="1"/>
  <c r="J19" i="7"/>
  <c r="I19" i="7" s="1"/>
  <c r="G19" i="7" s="1"/>
  <c r="J20" i="7"/>
  <c r="I20" i="7" s="1"/>
  <c r="G20" i="7" s="1"/>
  <c r="J21" i="7"/>
  <c r="I21" i="7" s="1"/>
  <c r="G21" i="7" s="1"/>
  <c r="J22" i="7"/>
  <c r="I22" i="7" s="1"/>
  <c r="G22" i="7" s="1"/>
  <c r="J23" i="7"/>
  <c r="I23" i="7" s="1"/>
  <c r="G23" i="7" s="1"/>
  <c r="J24" i="7"/>
  <c r="I24" i="7" s="1"/>
  <c r="G24" i="7" s="1"/>
  <c r="J25" i="7"/>
  <c r="I25" i="7" s="1"/>
  <c r="G25" i="7" s="1"/>
  <c r="J26" i="7"/>
  <c r="I26" i="7" s="1"/>
  <c r="G26" i="7" s="1"/>
  <c r="J27" i="7"/>
  <c r="I27" i="7" s="1"/>
  <c r="G27" i="7" s="1"/>
  <c r="J28" i="7"/>
  <c r="I28" i="7" s="1"/>
  <c r="G28" i="7" s="1"/>
  <c r="J15" i="7"/>
  <c r="M70" i="7" l="1"/>
  <c r="M57" i="7"/>
  <c r="I71" i="7"/>
  <c r="G71" i="7" s="1"/>
  <c r="J70" i="7"/>
  <c r="M64" i="7"/>
  <c r="M75" i="7"/>
  <c r="I76" i="7"/>
  <c r="I75" i="7" s="1"/>
  <c r="J75" i="7"/>
  <c r="J64" i="7"/>
  <c r="J36" i="7"/>
  <c r="I60" i="7"/>
  <c r="J57" i="7"/>
  <c r="I53" i="7"/>
  <c r="J40" i="7"/>
  <c r="U29" i="7"/>
  <c r="Q29" i="7"/>
  <c r="L29" i="7"/>
  <c r="L13" i="7" s="1"/>
  <c r="K29" i="7"/>
  <c r="K13" i="7" s="1"/>
  <c r="K90" i="7" s="1"/>
  <c r="W29" i="7"/>
  <c r="S29" i="7"/>
  <c r="S13" i="7" s="1"/>
  <c r="O29" i="7"/>
  <c r="R29" i="7"/>
  <c r="N29" i="7"/>
  <c r="I72" i="7"/>
  <c r="G72" i="7" s="1"/>
  <c r="I65" i="7"/>
  <c r="I64" i="7" s="1"/>
  <c r="I37" i="7"/>
  <c r="I36" i="7" s="1"/>
  <c r="G68" i="7"/>
  <c r="G85" i="7"/>
  <c r="G86" i="7"/>
  <c r="G58" i="7"/>
  <c r="V29" i="7"/>
  <c r="T29" i="7"/>
  <c r="P29" i="7"/>
  <c r="H29" i="7"/>
  <c r="G77" i="7"/>
  <c r="G73" i="7"/>
  <c r="G62" i="7"/>
  <c r="J14" i="7"/>
  <c r="I15" i="7"/>
  <c r="G15" i="5"/>
  <c r="S88" i="7" l="1"/>
  <c r="S90" i="7"/>
  <c r="G76" i="7"/>
  <c r="G75" i="7" s="1"/>
  <c r="I70" i="7"/>
  <c r="L90" i="7"/>
  <c r="N13" i="7"/>
  <c r="N90" i="7" s="1"/>
  <c r="H13" i="7"/>
  <c r="H90" i="7" s="1"/>
  <c r="G70" i="7"/>
  <c r="M56" i="7"/>
  <c r="M29" i="7" s="1"/>
  <c r="M13" i="7" s="1"/>
  <c r="M90" i="7" s="1"/>
  <c r="O13" i="7"/>
  <c r="O90" i="7" s="1"/>
  <c r="W13" i="7"/>
  <c r="J56" i="7"/>
  <c r="J29" i="7" s="1"/>
  <c r="U13" i="7"/>
  <c r="T13" i="7"/>
  <c r="G60" i="7"/>
  <c r="G57" i="7" s="1"/>
  <c r="I57" i="7"/>
  <c r="V13" i="7"/>
  <c r="G53" i="7"/>
  <c r="G40" i="7" s="1"/>
  <c r="I40" i="7"/>
  <c r="R13" i="7"/>
  <c r="Q13" i="7"/>
  <c r="P13" i="7"/>
  <c r="G87" i="7"/>
  <c r="G37" i="7"/>
  <c r="G36" i="7" s="1"/>
  <c r="G65" i="7"/>
  <c r="G64" i="7" s="1"/>
  <c r="I14" i="7"/>
  <c r="G15" i="7"/>
  <c r="G14" i="7" s="1"/>
  <c r="T88" i="7" l="1"/>
  <c r="T90" i="7"/>
  <c r="Q88" i="7"/>
  <c r="Q90" i="7"/>
  <c r="R88" i="7"/>
  <c r="R90" i="7"/>
  <c r="W88" i="7"/>
  <c r="W90" i="7"/>
  <c r="P88" i="7"/>
  <c r="P90" i="7"/>
  <c r="U88" i="7"/>
  <c r="U90" i="7"/>
  <c r="V88" i="7"/>
  <c r="V90" i="7"/>
  <c r="I56" i="7"/>
  <c r="I29" i="7" s="1"/>
  <c r="G56" i="7"/>
  <c r="G29" i="7" s="1"/>
  <c r="G13" i="7" s="1"/>
  <c r="G90" i="7" s="1"/>
  <c r="J13" i="7"/>
  <c r="J90" i="7" s="1"/>
  <c r="I13" i="7" l="1"/>
  <c r="I90" i="7" s="1"/>
  <c r="B10" i="2"/>
  <c r="F8" i="2"/>
  <c r="F9" i="2"/>
  <c r="F15" i="5" l="1"/>
  <c r="M8" i="2" l="1"/>
  <c r="M9" i="2"/>
  <c r="M10" i="2"/>
  <c r="M7" i="2"/>
  <c r="D10" i="2"/>
  <c r="L11" i="2" l="1"/>
  <c r="K11" i="2"/>
  <c r="I11" i="2"/>
  <c r="G11" i="2"/>
  <c r="E11" i="2"/>
  <c r="C11" i="2"/>
  <c r="J10" i="2"/>
  <c r="H10" i="2"/>
  <c r="F10" i="2"/>
  <c r="J9" i="2"/>
  <c r="H9" i="2"/>
  <c r="D9" i="2"/>
  <c r="B9" i="2"/>
  <c r="J8" i="2"/>
  <c r="H8" i="2"/>
  <c r="D8" i="2"/>
  <c r="B8" i="2"/>
  <c r="J7" i="2"/>
  <c r="H7" i="2"/>
  <c r="F7" i="2"/>
  <c r="D7" i="2"/>
  <c r="B7" i="2"/>
  <c r="M11" i="2" l="1"/>
  <c r="B11" i="2"/>
  <c r="D11" i="2"/>
  <c r="H11" i="2"/>
  <c r="F11" i="2"/>
  <c r="J11" i="2"/>
</calcChain>
</file>

<file path=xl/sharedStrings.xml><?xml version="1.0" encoding="utf-8"?>
<sst xmlns="http://schemas.openxmlformats.org/spreadsheetml/2006/main" count="514" uniqueCount="401">
  <si>
    <t>4</t>
  </si>
  <si>
    <t>Условные обозначения:</t>
  </si>
  <si>
    <t>Курсы</t>
  </si>
  <si>
    <t>Промежуточная аттестация</t>
  </si>
  <si>
    <t>Государственная итоговая аттестация</t>
  </si>
  <si>
    <t>Каникулы</t>
  </si>
  <si>
    <t>Всего                            (по курсам)</t>
  </si>
  <si>
    <t>ак. часов</t>
  </si>
  <si>
    <t>недель</t>
  </si>
  <si>
    <t>I курс</t>
  </si>
  <si>
    <t>II курс</t>
  </si>
  <si>
    <t>III курс</t>
  </si>
  <si>
    <t>Всего</t>
  </si>
  <si>
    <t>Индекс</t>
  </si>
  <si>
    <t>Наименование циклов, дисциплин, профессиональных модулей, МДК, практик</t>
  </si>
  <si>
    <t>Формы промежуточной аттестации</t>
  </si>
  <si>
    <t>Учебная нагрузка обучающихся (ак.ч.)</t>
  </si>
  <si>
    <t>Распределение объёма работы обучающихся во взаимодействии с преподавателем (по курсам и полугодиям (ак.ч.)</t>
  </si>
  <si>
    <t>Самостоятельная работа обучающихся</t>
  </si>
  <si>
    <t>1 курс</t>
  </si>
  <si>
    <t>2 курс</t>
  </si>
  <si>
    <t>3 курс</t>
  </si>
  <si>
    <t>Всего занятий</t>
  </si>
  <si>
    <t>1 семестр</t>
  </si>
  <si>
    <t>2 семестр</t>
  </si>
  <si>
    <t>3 семестр</t>
  </si>
  <si>
    <t>4 семестр</t>
  </si>
  <si>
    <t>5 семестр</t>
  </si>
  <si>
    <t>6 семестр</t>
  </si>
  <si>
    <t>Общеобразовательный цикл</t>
  </si>
  <si>
    <t>Литература</t>
  </si>
  <si>
    <t>Иностранный язык</t>
  </si>
  <si>
    <t>История</t>
  </si>
  <si>
    <t>Математика</t>
  </si>
  <si>
    <t>Физическая культура</t>
  </si>
  <si>
    <t>Основы философии</t>
  </si>
  <si>
    <t>Психология общения</t>
  </si>
  <si>
    <t>Профессиональный цикл</t>
  </si>
  <si>
    <t>Учебная практика</t>
  </si>
  <si>
    <t>Промежуточная аттестация, всего ак.ч.</t>
  </si>
  <si>
    <t>Практика, всего ак.ч.</t>
  </si>
  <si>
    <t>ИТОГО:</t>
  </si>
  <si>
    <t>ВСЕГО:</t>
  </si>
  <si>
    <t>5. Комплексные формы промежуточной аттестации:</t>
  </si>
  <si>
    <t>Семестр</t>
  </si>
  <si>
    <t>Код</t>
  </si>
  <si>
    <t>Наименование</t>
  </si>
  <si>
    <t>Форма промежуточной аттестации</t>
  </si>
  <si>
    <t xml:space="preserve">6. Практика </t>
  </si>
  <si>
    <t>№ п/п</t>
  </si>
  <si>
    <t>ПМ, в рамках которого проводится практика</t>
  </si>
  <si>
    <t>Наименование практики</t>
  </si>
  <si>
    <t>Условия реализации</t>
  </si>
  <si>
    <t xml:space="preserve">Семестр </t>
  </si>
  <si>
    <t>Продолжительность практики</t>
  </si>
  <si>
    <t>ак.ч.</t>
  </si>
  <si>
    <t>Концентрированно</t>
  </si>
  <si>
    <t>6</t>
  </si>
  <si>
    <t>Безопасность жизнедеятельности</t>
  </si>
  <si>
    <t>Иностранный язык в профессиональной деятельности</t>
  </si>
  <si>
    <t>По практике производственной и учебной</t>
  </si>
  <si>
    <t>Зачет</t>
  </si>
  <si>
    <t>Дифференцированный зачет</t>
  </si>
  <si>
    <t>Экзамен</t>
  </si>
  <si>
    <t>Объём образовательной нагрузки (ак.ч.)</t>
  </si>
  <si>
    <t>во взаимодействии с преподавателем</t>
  </si>
  <si>
    <t>Нагрузка дисциплины, МДК</t>
  </si>
  <si>
    <t>в т. ч. по учебным дисциплинам и МДК</t>
  </si>
  <si>
    <t>ЕН 00</t>
  </si>
  <si>
    <t>ЕН 01</t>
  </si>
  <si>
    <t>ЕН 02</t>
  </si>
  <si>
    <t>ОП 00</t>
  </si>
  <si>
    <t>Общепрофессиональные дисциплины</t>
  </si>
  <si>
    <t>ОП 01</t>
  </si>
  <si>
    <t>ОП 02</t>
  </si>
  <si>
    <t>ОП 03</t>
  </si>
  <si>
    <t>ОП 04</t>
  </si>
  <si>
    <t>ОП 05</t>
  </si>
  <si>
    <t>ОП 07</t>
  </si>
  <si>
    <t>ПМ 00</t>
  </si>
  <si>
    <t>ПМ 01</t>
  </si>
  <si>
    <t>Математический и общий естественнонаучный цикл</t>
  </si>
  <si>
    <t>ОГСЭ 01</t>
  </si>
  <si>
    <t>ОГСЭ 02</t>
  </si>
  <si>
    <t>ОГСЭ 03</t>
  </si>
  <si>
    <t>ОГСЭ 04</t>
  </si>
  <si>
    <t>ОГСЭ 05</t>
  </si>
  <si>
    <t>Всего часов  в неделю</t>
  </si>
  <si>
    <t>в т.ч.</t>
  </si>
  <si>
    <t>Объем образовательной программы</t>
  </si>
  <si>
    <t>3. Перечень кабинетов, лабораторий, мастерских и др. для подготовки по профессии / специальности СПО</t>
  </si>
  <si>
    <t>№</t>
  </si>
  <si>
    <t>4. Пояснительная записка</t>
  </si>
  <si>
    <t>4.2. Формирование структуры ООП с учетом вариативной части</t>
  </si>
  <si>
    <t>Закона РФ "Об образовании в Российской Федерации" № 273 от 29.12.2012г.</t>
  </si>
  <si>
    <t>Залы:</t>
  </si>
  <si>
    <t>УЧЕБНЫЙ ПЛАН</t>
  </si>
  <si>
    <t>по специальности среднего профессионального образования</t>
  </si>
  <si>
    <t>очная</t>
  </si>
  <si>
    <t>2. План учебного процесса</t>
  </si>
  <si>
    <t xml:space="preserve">Русский язык </t>
  </si>
  <si>
    <t>Физика</t>
  </si>
  <si>
    <t>Лаборатории:</t>
  </si>
  <si>
    <t>IV курс</t>
  </si>
  <si>
    <r>
      <t xml:space="preserve">Обучение по дисциплинам и междисциплинарным курсам        </t>
    </r>
    <r>
      <rPr>
        <i/>
        <sz val="14"/>
        <rFont val="Arial Narrow"/>
        <family val="2"/>
        <charset val="204"/>
      </rPr>
      <t>(в т.ч. сам.работа) (36 ак.ч./нед.)</t>
    </r>
  </si>
  <si>
    <r>
      <t xml:space="preserve">Учебная практика по ПМ                                        </t>
    </r>
    <r>
      <rPr>
        <i/>
        <sz val="14"/>
        <rFont val="Arial Narrow"/>
        <family val="2"/>
        <charset val="204"/>
      </rPr>
      <t>(36 ак.ч./нед.)</t>
    </r>
  </si>
  <si>
    <r>
      <t xml:space="preserve">Производственная практика по ПМ          </t>
    </r>
    <r>
      <rPr>
        <i/>
        <sz val="14"/>
        <rFont val="Arial Narrow"/>
        <family val="2"/>
        <charset val="204"/>
      </rPr>
      <t>(36 ак.ч./нед.)</t>
    </r>
  </si>
  <si>
    <r>
      <t xml:space="preserve">Государственная итоговая аттестация </t>
    </r>
    <r>
      <rPr>
        <i/>
        <sz val="14"/>
        <rFont val="Arial Narrow"/>
        <family val="2"/>
        <charset val="204"/>
      </rPr>
      <t>(36 ак.ч./нед.)</t>
    </r>
  </si>
  <si>
    <t>4 курс</t>
  </si>
  <si>
    <t>7 семестр</t>
  </si>
  <si>
    <t>8 семестр</t>
  </si>
  <si>
    <t>ТО-17 нед.</t>
  </si>
  <si>
    <t>МДК 01.01</t>
  </si>
  <si>
    <t>МДК 04.01</t>
  </si>
  <si>
    <t>МДК 04.02</t>
  </si>
  <si>
    <t>Производственная практика</t>
  </si>
  <si>
    <t>8</t>
  </si>
  <si>
    <t>География</t>
  </si>
  <si>
    <t>Эк - экзамен комплексный</t>
  </si>
  <si>
    <t>Производственная  практика</t>
  </si>
  <si>
    <t>Эм</t>
  </si>
  <si>
    <t>Эм-экзамен по модулю</t>
  </si>
  <si>
    <t>Общеобразовательный цикл основной профессиональной образовательной программы СПО формируется в соответствии с Разъяснениями по реализации федерального государственного образовательного стандарта среднего общего образования в пределах основных профессиональных образовательных программ среднего профессионального образования по профессиям или по специальностям, формируемых на основе федерального государственного образовательного стандарта .</t>
  </si>
  <si>
    <t>Перечисляются учебные дисциплины и профессиональные модули (в т. ч. МДК в их составе), которые образовательная организация вводит дополнительно к содержащимся в ПООП по ФГОС за счет часов вариативной части, при этом нумерация индекса дисциплин должны продолжать индексацию составляющих ПООП и объем нагрузки предусмотренный на их освоение.</t>
  </si>
  <si>
    <t xml:space="preserve">Циклы </t>
  </si>
  <si>
    <t>Объем образовательной программы в академических часах</t>
  </si>
  <si>
    <t>Стандарт</t>
  </si>
  <si>
    <t>Учебный план</t>
  </si>
  <si>
    <t>вариативная часть</t>
  </si>
  <si>
    <t>Общий гуманитарный  и социально экономический цикл</t>
  </si>
  <si>
    <t xml:space="preserve">не менее </t>
  </si>
  <si>
    <t>Общепрофессиональный цикл</t>
  </si>
  <si>
    <t>Формируемые компетенции</t>
  </si>
  <si>
    <t xml:space="preserve">Государственная итоговая аттестация </t>
  </si>
  <si>
    <t>Изменения в структуру образовательной программы не внесены</t>
  </si>
  <si>
    <t>Дипломный проект (работа)</t>
  </si>
  <si>
    <t>Выполнение дипломного проекта (работы) с</t>
  </si>
  <si>
    <t>с</t>
  </si>
  <si>
    <t>(всего 4нед.)</t>
  </si>
  <si>
    <t>Защита дипломного проекта (работы)</t>
  </si>
  <si>
    <t>2</t>
  </si>
  <si>
    <t>Родная литература</t>
  </si>
  <si>
    <t>Информатика</t>
  </si>
  <si>
    <t>Обществознание</t>
  </si>
  <si>
    <t>Химия</t>
  </si>
  <si>
    <t>Биология</t>
  </si>
  <si>
    <t>ОП 08</t>
  </si>
  <si>
    <t>ОП 09</t>
  </si>
  <si>
    <t>ОП 10</t>
  </si>
  <si>
    <r>
      <t xml:space="preserve">1. Сводные данные по бюджету времени </t>
    </r>
    <r>
      <rPr>
        <i/>
        <sz val="14"/>
        <rFont val="Arial Narrow"/>
        <family val="2"/>
        <charset val="204"/>
      </rPr>
      <t>(в академических часах и неделях)</t>
    </r>
  </si>
  <si>
    <t>Аудиторные занятия</t>
  </si>
  <si>
    <t xml:space="preserve">в т.ч. лабораторные и практические занятия </t>
  </si>
  <si>
    <t>Основы бережливого производства</t>
  </si>
  <si>
    <t>Кабинеты:</t>
  </si>
  <si>
    <t>социально-экономических дисциплин;</t>
  </si>
  <si>
    <t>математики;</t>
  </si>
  <si>
    <t>информатики;</t>
  </si>
  <si>
    <t>информационных технологий в профессиональной деятельности;</t>
  </si>
  <si>
    <t>Спортивный зал;</t>
  </si>
  <si>
    <t>библиотека, читальный зал с выходом в интернет;</t>
  </si>
  <si>
    <t>актовый зал.</t>
  </si>
  <si>
    <t>ЭК</t>
  </si>
  <si>
    <t>ГИА 00</t>
  </si>
  <si>
    <t>МДК 02.01</t>
  </si>
  <si>
    <t>МДК 02.02</t>
  </si>
  <si>
    <t>УП 02</t>
  </si>
  <si>
    <t>ПП 02</t>
  </si>
  <si>
    <t>УП 01</t>
  </si>
  <si>
    <t>ПП 01</t>
  </si>
  <si>
    <t>МДК 01.02</t>
  </si>
  <si>
    <t>ОДБ 14</t>
  </si>
  <si>
    <t>ОДБ 13</t>
  </si>
  <si>
    <t>ОДБ 12</t>
  </si>
  <si>
    <t>ОДБ 11</t>
  </si>
  <si>
    <t>ОДП 10</t>
  </si>
  <si>
    <t>ОДБ 09</t>
  </si>
  <si>
    <t>ОДБ 08</t>
  </si>
  <si>
    <t>ОДБ 07</t>
  </si>
  <si>
    <t>ОДБ 06</t>
  </si>
  <si>
    <t>ОДП 05</t>
  </si>
  <si>
    <t>ОДБ 04</t>
  </si>
  <si>
    <t>ОДБ 03</t>
  </si>
  <si>
    <t>ОДБ 02</t>
  </si>
  <si>
    <t>ОД 00</t>
  </si>
  <si>
    <t>ОДБ 01</t>
  </si>
  <si>
    <t>Консультации, в т.ч. ИОП</t>
  </si>
  <si>
    <t>Курсовая работа Индивидуальный общеобраз. проект</t>
  </si>
  <si>
    <t>Утверждаю</t>
  </si>
  <si>
    <t>и. о. директора</t>
  </si>
  <si>
    <t>Курманов М.Р.</t>
  </si>
  <si>
    <t>программы подготовки специалисто среднего звена</t>
  </si>
  <si>
    <t>Государственное бюджетное профессиональное образовательное учреждение "Кабардино-Балкарский колледж "Строитель" (ГБПОУ "КБКС")</t>
  </si>
  <si>
    <t>наименоваие образовательного учреждения</t>
  </si>
  <si>
    <t>по программе базовой подготовки</t>
  </si>
  <si>
    <t xml:space="preserve">Информационные системы и программирование </t>
  </si>
  <si>
    <t>код</t>
  </si>
  <si>
    <t>наименование специальности</t>
  </si>
  <si>
    <t>Уровень образования, необходимый для приема на обучение</t>
  </si>
  <si>
    <t>Основное общее образование</t>
  </si>
  <si>
    <t>Квалификация:</t>
  </si>
  <si>
    <t>Направаление:</t>
  </si>
  <si>
    <t>Информатика и вычислительная техника</t>
  </si>
  <si>
    <t>Область профессиональной деятельности:</t>
  </si>
  <si>
    <t>Форма обучения:</t>
  </si>
  <si>
    <t>Нормативный срок освоения ОПОП:</t>
  </si>
  <si>
    <t>3 г. 10 мес.</t>
  </si>
  <si>
    <t>Год начала подготовки по УП:</t>
  </si>
  <si>
    <t>Профиль получаемого профессионального образования:</t>
  </si>
  <si>
    <t>Технологический</t>
  </si>
  <si>
    <t xml:space="preserve">Приказ об утверждении ФГОС </t>
  </si>
  <si>
    <t>от</t>
  </si>
  <si>
    <t>Элементы высшей математики</t>
  </si>
  <si>
    <t>Дискретная математика с элементами математической логики</t>
  </si>
  <si>
    <t>Теория вероятностей и математическая статистика</t>
  </si>
  <si>
    <t>Операционные системы и среды</t>
  </si>
  <si>
    <t>Архитектура аппаратных средств</t>
  </si>
  <si>
    <t>Информационные технологии</t>
  </si>
  <si>
    <t>Правовое обеспечение профессиональной деятельности</t>
  </si>
  <si>
    <t>Численные методы</t>
  </si>
  <si>
    <t>ОП 12</t>
  </si>
  <si>
    <t>ОП 13</t>
  </si>
  <si>
    <t>ОП 14</t>
  </si>
  <si>
    <t>Разработка модулей программного обеспечения для компьютерных систем</t>
  </si>
  <si>
    <t>Разработка программных модулей</t>
  </si>
  <si>
    <t>Поддержка и тестирование программных модулей</t>
  </si>
  <si>
    <t>Разработка мобильных приложений</t>
  </si>
  <si>
    <t>Системное программирование</t>
  </si>
  <si>
    <t>Осуществление интеграции программных модулей</t>
  </si>
  <si>
    <t>МДК 01.04</t>
  </si>
  <si>
    <t>ПМ 02</t>
  </si>
  <si>
    <t>ЕН 03</t>
  </si>
  <si>
    <t>Технология разработки программного обеспечения</t>
  </si>
  <si>
    <t>Инструментальные средства разработки программного обеспечения</t>
  </si>
  <si>
    <t>Математическое моделирование</t>
  </si>
  <si>
    <t>Сопровождение и обслуживание программного обеспечения компьютерных систем</t>
  </si>
  <si>
    <t>Внедрение и поддержка компьютерных систем</t>
  </si>
  <si>
    <t>Обеспечение качества функционирования компьютерных систем</t>
  </si>
  <si>
    <t>УП 04</t>
  </si>
  <si>
    <t>ПП 04</t>
  </si>
  <si>
    <t>Разработка, администрирование и защита баз данных</t>
  </si>
  <si>
    <t>Технология разработки и защиты баз данных</t>
  </si>
  <si>
    <t>МДК 02.03</t>
  </si>
  <si>
    <t>МДК 01.03</t>
  </si>
  <si>
    <t>Обязательная часть циклов ОПОП</t>
  </si>
  <si>
    <t>Учебная практика МДК 01.01</t>
  </si>
  <si>
    <t>Производственная практика по ПМ 01</t>
  </si>
  <si>
    <t>ПМ 04</t>
  </si>
  <si>
    <t>МДК 11.01</t>
  </si>
  <si>
    <t>УП 11</t>
  </si>
  <si>
    <t>ПП 11</t>
  </si>
  <si>
    <t>Общий гуманитарнй и социально-экономический цикл</t>
  </si>
  <si>
    <t>Основы алгоритмизации и программирования</t>
  </si>
  <si>
    <t>Основы проектирования баз данных</t>
  </si>
  <si>
    <t>Стандартизация, сертификация и техническое документоведение</t>
  </si>
  <si>
    <t>Компьютерные сети</t>
  </si>
  <si>
    <t>Соадминистрирование баз данных и серверов</t>
  </si>
  <si>
    <t>ПМ 07</t>
  </si>
  <si>
    <t>Учебная практика МДК 11.01</t>
  </si>
  <si>
    <t>Производственная практика по МДК 11.01</t>
  </si>
  <si>
    <t>4, 6</t>
  </si>
  <si>
    <t>3, 4</t>
  </si>
  <si>
    <t>3, 5, 7</t>
  </si>
  <si>
    <t xml:space="preserve">3, 4 </t>
  </si>
  <si>
    <t>5, 6</t>
  </si>
  <si>
    <t>Другие формы:  РК, ИК</t>
  </si>
  <si>
    <t>Настоящий учебный план является частью основной образовательной программы среднего профессионального образования  Государственного бюджетного профессионального образовательного учреждения "Кабардино-Балкарский колледж "Строитель" (ГБПОУ "КБКС") и разработан на основе:</t>
  </si>
  <si>
    <t>приказа Минпросвещения России от 24.08.2022 N 762 (ред. от 20.12.2022) "Об утверждении Порядка организации и осуществления образовательной деятельности по образовательным программам среднего профессионального образования" (Зарегистрировано в Минюсте России 21.09.2022 N 70167)</t>
  </si>
  <si>
    <t>приказа Министерства науки и высшего образования РФ и Министерства просвещения РФ от 5 августа 2020 г. N 885/390 "О практической подготовке обучающихся" (с изменениями и дополнениями)</t>
  </si>
  <si>
    <t>приказа Минпросвещения России от 08.11.2021 N 800 (ред. от 19.01.2023) "Об утверждении Порядка проведения государственной итоговой аттестации по образовательным программам среднего профессионального образования" (Зарегистрировано в Минюсте России 07.12.2021 N 66211);</t>
  </si>
  <si>
    <t>приказ Минобрнауки России от 17.05.2012 N 413  "Об утверждении федерального государственного образовательного стандарта среднего общего образования" (зарегистрировано в Минюсте России 07.06.2012 N 24480) (с изменениями от 12.08.2022 № 732);</t>
  </si>
  <si>
    <t>приказа Минпросвещения России от 23.11.2022 N 1014 Об утверждении федеральной образовательной программы среднего общего образования (зарегестрированов Минюсте России 22.12.2022 № 71763);</t>
  </si>
  <si>
    <t>приказа Минпросвещения России от 27.12.2023 № 1028 "О внесении изменений в некоторые приказы Министерства образования и науки Российской Федерации и Министерства просвещения Российской Федерации, касающиеся федеральных государственных образовательных стандартов основного общего образования и среднего общего образования"</t>
  </si>
  <si>
    <t>письма Минпросвещения России от 20.12.2018 г. N 03-510 "О направлении информации" (вместе с "Рекомендациями по применению норм законодательства в части обеспечения возможности получения образования на родных языках из числа языков народов Российской Федерации, изучения государственных языков республик Российской Федерации, родных языков из числа языков народов Российской Федерации, в том числе русского как родного");</t>
  </si>
  <si>
    <t>постановления Главного государственного санитарного врача РФ от 28 сентября 2020 г. №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t>
  </si>
  <si>
    <t>постановления Главного государственного санитарного врача РФ от 30 декабря 2022 г. N 24 "О внесении изменений в санитарные правила и нормы СанПиН 1.2.3685-21 "Гигиенические нормативы и требования к обеспечению безопасности и (или) безвредности для человека факторов среды обитания", утвержденные Постановлением Главного государственного санитарного врача Российской Федерации от 28.01.2021 N 2"</t>
  </si>
  <si>
    <t>Организация учебного процесса и режим занятий, в том числе:</t>
  </si>
  <si>
    <t>-Начало учебных занятий – 1 сентября и окончание в соответствии с графиком учебного процесса, при пятидневной учебной неделе;</t>
  </si>
  <si>
    <t>-Продолжительность занятий (пара) - 90 минут, каждый урок по 45 минут, с пятиминутной переменой между ними;</t>
  </si>
  <si>
    <t>Формы и процедуры текущего контроля знаний, система оценивания:</t>
  </si>
  <si>
    <t>В колледже применяется "пятибальная" система оценок. Текущий контроль знаний проводится в форме тестирования, письменных контрольных работ, лабораторных и практических работ, проектных работ, в соответствии с положением о текущем контроле и промежуточной аттестации обучающихся в ГБПОУ "КБКС". Обучение по дисциплитнам происходит на основании УМК, разработанных преподавателями-проедметнниками. УМК включают в себя учебные единицы (раздаточный материал), содержащие задание на первичное закрепление и вопросы (тесты), проверяющие овладение материалом данной учебной единицы. После изучения каждого раздела программы проводится промежуточный  контроль, который позволяет своевременно отслеживать степень усвоения материала.</t>
  </si>
  <si>
    <t>Организация консультаций:</t>
  </si>
  <si>
    <t>С обучающимися могут проводиться: устные групповые и индивидуальные  консультации. Индивидуальные консультации проводятся при подготовке и выполнении индивидуальных общеобразовательных проектов, ВКР, групповые консультации проводятся в соответствии с графиком по тем дисциплинам, которые выносятся на экзамен.</t>
  </si>
  <si>
    <t>Организация практики:</t>
  </si>
  <si>
    <t>Формы, порядок и периодичность промежуточной аттестации обучающихся, в том числе наличие или отсутствие сессий (экзаменов, сконцентрированных в рамках календарной недели);</t>
  </si>
  <si>
    <t xml:space="preserve">Промежуточная аттестация осуществляется в двух основных направлениях: 
- оценка уровня освоения дисциплин; 
- оценка компетенций студентов. 
Основными формами промежуточной аттестации являются: 
- экзамен, зачет, дифференцированный зачет, рубежный контроль, итоговый контроль по отдельной дисциплине; 
- экзамен, дифференцированный зачет, зачёт, итоговый контроль по междисциплинарному курсу; 
- экзамен (квалификационный) по профессиональному модулю; 
- зачет, дифференцированный зачет по учебной / производственной практике; 
- курсовая работа (проект). </t>
  </si>
  <si>
    <t>Студент сдает все экзамены и зачеты, предусмотренные утвержденным учебным планом по программе специалистов среднего звена.</t>
  </si>
  <si>
    <t>Первый экзамен сдается в первый день сессии. Количество экзаменов не превышает 8 в год, количесто зачетов не превышает 10 в год (без учета зачетов по физической культуре). Объем времени на промежуточную аттестацию составляет не более 72 часов в год при освоении среднего общего образования.Сроки, периодичность и форма промежуточной аттестации определяются учебными планами и графиком учебного процесса в соответствии с требованиями ФГОС СПО.</t>
  </si>
  <si>
    <t>На сдачу устного экзамена предусматривается одна треть академического часа на каждого студента, на сдачу письменного или тестового экзамена – не более трех часов на учебную группу. Изучение всех дисциплин завершается итоговым тестированием либо письменным (в трех вариантах, по 30 вопросов в каждом), либо в "Конструкторе тестов", что является основанием для допуска к промежуточной аттестации. Кроме того, по итогам полугодия проводится рубежный контроль, который фиксируется в ведомости полугодовых оценок. Рубежный контроль позволяет не проводить зачетных мероприятий в каждом семестре.</t>
  </si>
  <si>
    <t xml:space="preserve">Промежуточная аттестация в форме экзамена проводится в день, освобожденный от других форм учебной нагрузки, за счет времени, выделенного на промежуточную аттестацию. При изучении учебных дисциплин и/или профессиональных модулей концентрированно, промежуточная аттестация проводится после завершения их освоения. 
Другие формы промежуточной аттестации (дифференцированные зачеты, зачеты, итоговый контроль, рубежный контроль) реализуются за счет объема времени, отведенного учебным планом на изучение соответствующих дисциплин, МДК, учебной (производственной) практики. </t>
  </si>
  <si>
    <t>На основании приказа Минпросвещения России от 27.12.2023 № 1028 "О внесении изменений в некоторые приказы Министерства образования и науки Российской Федерации и Министерства просвещения Российской Федерации, касающиеся федеральных государственных образовательных стандартов основного общего образования и среднего общего образования" введена дисциплина "Основы безопасности и защиты Родины", вместо дисциплины "Основы безопасности жизнедеятельности".</t>
  </si>
  <si>
    <r>
      <t>4.2.1. С</t>
    </r>
    <r>
      <rPr>
        <i/>
        <sz val="8"/>
        <rFont val="Arial Narrow"/>
        <family val="2"/>
        <charset val="204"/>
      </rPr>
      <t xml:space="preserve">ледует указать, в соответствии с какими компетенциями, как и на основании какого решения (к примеру, документа согласования с работодателями, распоряжения региональных органов управления образованием) сделано распределение объема часов вариативной части по учебным дисциплинам и профессиональным модулям. </t>
    </r>
  </si>
  <si>
    <r>
      <rPr>
        <b/>
        <sz val="12"/>
        <rFont val="Arial Narrow"/>
        <family val="2"/>
        <charset val="204"/>
      </rPr>
      <t xml:space="preserve">4.2.2. </t>
    </r>
    <r>
      <rPr>
        <i/>
        <sz val="8"/>
        <rFont val="Arial Narrow"/>
        <family val="2"/>
        <charset val="204"/>
      </rPr>
      <t>Отражается состав изменений по структурным элементам ПООП изменять (номенклатуру и объем нагрузки по дисциплинам, МДК и практикам в зависимости от особенностей условий реализации программы в конкретной образовательной организации допускается, при этом обосновываются вносимые в структуру программы изменения).</t>
    </r>
  </si>
  <si>
    <r>
      <t>4.3. Формы проведения консультаций</t>
    </r>
    <r>
      <rPr>
        <sz val="12"/>
        <rFont val="Arial Narrow"/>
        <family val="2"/>
        <charset val="204"/>
      </rPr>
      <t xml:space="preserve"> – групповые, индивидуальные, письменные, устные (</t>
    </r>
    <r>
      <rPr>
        <i/>
        <sz val="12"/>
        <rFont val="Arial Narrow"/>
        <family val="2"/>
        <charset val="204"/>
      </rPr>
      <t>выбрать и конкретизировать</t>
    </r>
    <r>
      <rPr>
        <sz val="12"/>
        <rFont val="Arial Narrow"/>
        <family val="2"/>
        <charset val="204"/>
      </rPr>
      <t>) и указать за счет какой нагрузки они проводятся.</t>
    </r>
  </si>
  <si>
    <t>В общеобразовательном, общепрофессиональном и профессиональном циклах образовательной программы выделяется объем работы обучающихся во взаимодействии с преподавателем по видам учебных занятий (урок, практическое занятие, лабораторное занятие, курсовой проект, консультации). Экзамены и консультации проводятся за счет времени, отводимого на освоение учебной дисцилнины</t>
  </si>
  <si>
    <r>
      <rPr>
        <u/>
        <sz val="12"/>
        <rFont val="Arial Narrow"/>
        <family val="2"/>
        <charset val="204"/>
      </rPr>
      <t>По общеобразовательному циклу</t>
    </r>
    <r>
      <rPr>
        <sz val="12"/>
        <rFont val="Arial Narrow"/>
        <family val="2"/>
        <charset val="204"/>
      </rPr>
      <t xml:space="preserve"> экзамены проводятся по Русскому языку и Математике, Информатике и, в соотвествии с требованиями ФГОС СОО, по профильной дисциплине "Физика", так как данные дисициплины являюся базовыми для изучения дисциплин и междисциплинарных курсов профессионального цикла. По всем остальным дисциплинам общеобразовательного цикла проводятся  дифференцированные зачеты, по-скольку они являются базовыми для изучения дисциплин цикла СГ. По родному языку и литературе предусмотрен зачет без оценки.  Учебным планом предусмотрено выполение учащимися индивидуальных проектов. Индивидуальный проект - особая форма организации образовательной деятельности обучающихся (учебное исследование или учебный проект). Индивидуальный проект выполняется обучающимся самостоятельно под руководством преподавателя по выбранной теме в рамках одного или нескольких изучаемых учебных предметов, курсов в любой избранной области деятельности (познавательной, практической, учебно-исследовательской, социальной, художественно-творческой, иной).</t>
    </r>
  </si>
  <si>
    <r>
      <t>4.5. Формы проведения государственной итоговой аттестации</t>
    </r>
    <r>
      <rPr>
        <i/>
        <sz val="12"/>
        <rFont val="Arial Narrow"/>
        <family val="2"/>
        <charset val="204"/>
      </rPr>
      <t xml:space="preserve"> – </t>
    </r>
    <r>
      <rPr>
        <i/>
        <sz val="8"/>
        <rFont val="Arial Narrow"/>
        <family val="2"/>
        <charset val="204"/>
      </rPr>
      <t>формы и порядок проведения государственной (итоговой) аттестации определяется Положением о ГИА, утвержденным директором образовательной организации, реализующей программу СПО. Обязательным условием по ТОП-50 является проведение демонстрационного экзамена в рамках ГИА.</t>
    </r>
  </si>
  <si>
    <t>Описывается процедура проведения ГИА сроки её проведения и условия организации. Уровень заданий, порядок оценки.</t>
  </si>
  <si>
    <t>Тематика дипломных проектов (работ) определяется образовательной организацией. Выпускнику предоставляется право выбора темы дипломного проекта (работы), в том числе предложения своей темы с необходимым обоснованием целесообразности ее разработки для практического применения. Тема дипломного проекта (работы) должна соответствовать содержанию одного или нескольких профессиональных модулей, входящих в образовательную программу среднего профессионального образования. Для подготовки дипломного проекта (работы) выпускнику назначается руководитель и при необходимости консультанты, оказывающие выпускнику методическую поддержку.</t>
  </si>
  <si>
    <t>Темы выпускных квалификационных работ утверждаются приказом директора не позднее 31 декабря и доводятся до сведения и студентов. Студенту предоставляется право выбора темы выпускной квалификационной работы, в том числе предложения своей тематики с необходимым обоснованием целесообразности ее разработки для практического применения. При этом тематика выпускной квалификационной работы соответствует содержанию одного или нескольких профессиональных модулей, входящих в образовательную программу. ля подготовки выпускной квалификационной работы студенту назначается руководитель и, при необходимости, консультанты.</t>
  </si>
  <si>
    <t>Закрепление за студентами тем выпускных квалификационных работ, назначение руководителей и консультантов осуществляется приказом по колледжу на позднее 31 января.</t>
  </si>
  <si>
    <t>В целях определения соответствия результатов освоения выпускниками имеющих государственную аккредитацию образовательных программ среднего профессионального образования соответствующим требованиям ФГОС СПО ГИА проводится государственными экзаменационными комиссиями (далее - ГЭК).</t>
  </si>
  <si>
    <t>ГЭК формируется из числа педагогических работников образовательных организаций, лиц, приглашенных из сторонних организаций, в том числе: педагогических работников; представителей организаций-партнеров, направление деятельности которых соответствует области профессиональной деятельности, к которой готовятся выпускники;</t>
  </si>
  <si>
    <t>Демонстрационный экзамен направлен на определение уровня освоения выпускником материала, предусмотренного образовательной программой, и степени сформированности профессиональных умений и навыков путем проведения независимой экспертной оценки выполненных выпускником практических заданий в условиях реальных или смоделированных производственных процессов.</t>
  </si>
  <si>
    <t>Демонстрационный экзамен проводится по двум уровням. Демонстрационный экзамен базового уровня проводится на основе требований к результатам освоения образовательных программ среднего профессионального образования, установленных ФГОС СПО;</t>
  </si>
  <si>
    <t>Демонстрационный экзамен профильного уровня проводится по решению образовательной организации на основании заявлений выпускников на основе требований к результатам освоения образовательных программ среднего профессионального образования, установленных в соответствии с ФГОС СПО, включая квалификационные требования, заявленные организациями, работодателями, заинтересованными в подготовке кадров соответствующей квалификации, в том числе являющимися стороной договора о сетевой форме реализации образовательных программ и (или) договора о практической подготовке обучающихся</t>
  </si>
  <si>
    <t>Комплект оценочной документации включает комплекс требований для проведения демонстрационного экзамена, перечень оборудования и оснащения, расходных материалов, средств обучения и воспитания, примерный план застройки площадки демонстрационного экзамена, требования к составу экспертных групп, инструкции по технике безопасности, а также образцы заданий.</t>
  </si>
  <si>
    <t>Комплекты оценочной документации для проведения демонстрационного экзамена профильного уровня разрабатываются оператором с участием организаций-партнеров, отраслевых и профессиональных сообществ.</t>
  </si>
  <si>
    <t>Требования к дипломным проектам (работам), методика их оценивания, задания и критерии оценивания государственных экзаменов, а также уровни демонстрационного экзамена, конкретные комплекты оценочной документации, выбранные образовательной организацией, исходя из содержания реализуемой образовательной программы, из размещенных на официальном сайте оператора в сети "Интернет" единых оценочных материалов, включаются в программу ГИА.</t>
  </si>
  <si>
    <t>Демонстрационный экзамен проводится с использованием комплектов оценочной документации, включенных образовательными организациями в Программу ГИА.</t>
  </si>
  <si>
    <t>Результаты проведения ГИА оцениваются с проставлением одной из отметок: "отлично", "хорошо", "удовлетворительно", "неудовлетворительно" - и объявляются в тот же день после оформления протоколов заседаний ГЭК.</t>
  </si>
  <si>
    <t>Процедура оценивания результатов выполнения заданий демонстрационного экзамена осуществляется членами экспертной группы по 100-балльной системе в соответствии с требованиями комплекта оценочной документации.</t>
  </si>
  <si>
    <t>Баллы выставляются в протоколе проведения демонстрационного экзамена, который подписывается каждым членом экспертной группы и утверждается главным экспертом после завершения экзамена для экзаменационной группы.</t>
  </si>
  <si>
    <t>В случае досрочного завершения ГИА выпускником по независящим от него причинам результаты ГИА оцениваются по фактически выполненной работе, или по заявлению такого выпускника ГЭК принимается решение об аннулировании результатов ГИА, а такой выпускник признается ГЭК не прошедшим ГИА по уважительной причине.</t>
  </si>
  <si>
    <t>Выпускникам, не прошедшим ГИА по уважительной причине, в том числе не явившимся по уважительной причине для прохождения одного из аттестационных испытаний, предусмотренных формой ГИА (далее - выпускники, не прошедшие ГИА по уважительной причине), предоставляется возможность пройти ГИА, в том числе не пройденное аттестационное испытание (при его наличии), без отчисления из образовательной организации.</t>
  </si>
  <si>
    <t>Выпускники, не прошедшие ГИА по неуважительной причине, в том числе не явившиеся для прохождения ГИА без уважительных причин (далее - выпускники, не прошедшие ГИА по неуважительной причине) и выпускники, получившие на ГИА неудовлетворительные результаты, могут быть допущены образовательной организацией для повторного участия в ГИА не более двух раз.</t>
  </si>
  <si>
    <t>Дополнительные заседания ГЭК организуются в установленные образовательной организацией сроки, но не позднее четырех месяцев после подачи заявления выпускником, не прошедшим ГИА по уважительной причине.</t>
  </si>
  <si>
    <t>Для прохождения ГИА выпускники, не прошедшие ГИА по неуважительной причине, и выпускники, получившие на ГИА неудовлетворительные результаты, восстанавливаются в образовательной организации на период времени, установленный образовательной организацией самостоятельно, но не менее предусмотренного календарным учебным графиком для прохождения ГИА соответствующей образовательной программы среднего профессионального образования.</t>
  </si>
  <si>
    <t>Государственный экзамен</t>
  </si>
  <si>
    <t>Основы безопасности и защиты Родины</t>
  </si>
  <si>
    <t>Учебная практика осуществляется в учебных группах. Учебная практика проводится концетрированно по завершении изучения определённого МДК, с делением или без деления на подгруппы. Учебная практика организуется в учебных кабинетах или, в соотвествии с договорами, на базовых предприятиях республики. Реализация ППССЗ 09.02.07 "Информационные системы и программирование" предполагает обязательную производственную практику на рабочих местах предприятий организуемую после изучения МДК по всем профессиональным модулям и прохождения учебной практики по некоторым из них, в соответсвии с планом учебного процесса. Производственная практика реализуется на предприятиях направление деятельности которых соответствует профилю подготовки. Аттестация по итогам производственной практики проводится с учетом (или на основании) результатов, подтвержденных документами соответствующих предприятий - отчета по практике, включающего аттестастционный лист, с видами деятельности, дневник практики, характерстику на студента с места прохождения практики.</t>
  </si>
  <si>
    <t xml:space="preserve">Получение среднего профессионального образования на базе основного общего образования осуществляется с одновременным получением среднего общего образования в пределах данной образовательной программы среднего профессиоального образования. В этом случае образовательная программа среднего профессионального образования, реализуемая на базе основного общего образования, разрабатывается на основе требований соответствующих федеральных государственных образовательных стандартов среднего общего и среднего профессионального образования с учетом получаемой профессии или специальности среднего профессионального образования (часть 3 статьи 68 Федерального закона об образовании). Умения и знания, полученные обучающимися при освоении учебных дисциплин общеобразовательного цикла, углубляются и расширяются в процессе изучения дисциплин общепрофессионального учебного цикла, а также отдельных дисциплин профессионального учебного цикла образовательной программы. Качество освоения учебных дисциплин общеобразовательного цикла ППССЗ оценивается в процессе текущего контроля и промежуточной аттестации. Текущий контроль по учебным дисциплинам общеобразовательного цикла проводится в пределах учебного времени, отведенного на соответствующую учебную дисциплину, как традиционными, так и инновационными методами, включая компьютерные технологии. Для реализации общеобразовательных дисциплин, преподавателями ГБПОУ "КБКС"  разрабатываюся рабочие программы на основе ФГОС СОО, ФОП СОО, ФГОС специальностей и профессий СПО и примерных программ, разработанных ФГБОУ ДПО ИРПО, реализующихся в рамках апробации Методик преподавания общеобразовательных (обязательных) дисциплин с учетом профессиональной направленности программ СПО, предусматривающих интенсивную общеобразовательную подготовку обучающихся с включением прикладных модулей, соответствующих профессиональной направленности.  Срок реализации ФГОС среднего общего образования в пределах ППССЗ по специальности 09.02.07 "Информационные системы и программирование"  составляет 1 год. С учетом этого, срок обучения по ППССЗ увеличивается на 52 недели, в том числе: 39 недель –теоретическое обучение, 2– недели промежуточная аттестация, 11 недель – каникулы. </t>
  </si>
  <si>
    <t xml:space="preserve">ФГОС СПО специальности 09.02.07 "Информационные системы и программирование"  дает возможность образовательному учреждению использовать примерно 30% от общего объема времени на формирования вариативной части циклов ППССЗ. Часы вариативной части направлены на расширение и (или) углубления подготовки, определяемой содержанием обязательной части, получение дополнительных компетенций, умений и знаний, необходимых для обеспечения конкурентоспособного выпускника в соответствии с запросами регионального рынка труда и возможностями дальнейшего продолжения обучения. Содержание вариативной части ППССЗ ориентировано на требования работодателей КБР. Объем вариативной части циклов ППСЗ направлен на увеличение объема времени, отведенного на дисциплины общепрофессионального цикла, для введения дополнительных дисциплин, и  модулей профессионального цикла . 
</t>
  </si>
  <si>
    <t xml:space="preserve">Добавленные дисциплины: </t>
  </si>
  <si>
    <t>ОК 07. Содействовать сохранению окружающей среды, ресурсосбережению, применять знания об изменении климата, принципы бережливого производства, эффективно действовать в чрезвычайных ситуациях</t>
  </si>
  <si>
    <r>
      <rPr>
        <u/>
        <sz val="12"/>
        <rFont val="Arial Narrow"/>
        <family val="2"/>
        <charset val="204"/>
      </rPr>
      <t>По циклу ОГСЭ</t>
    </r>
    <r>
      <rPr>
        <sz val="12"/>
        <rFont val="Arial Narrow"/>
        <family val="2"/>
        <charset val="204"/>
      </rPr>
      <t xml:space="preserve"> предусмотрен комплексный экзамен в четвертом семесте по дисциплинам: ЕН 01 "Элементы высшей математики", ЕН 02 "Дискретная математика с элементами математической логики", ЕН 03 "Теория вероятностей и математическая статистика"</t>
    </r>
  </si>
  <si>
    <r>
      <t xml:space="preserve">4.4. Формы проведения промежуточной аттестации </t>
    </r>
    <r>
      <rPr>
        <i/>
        <sz val="12"/>
        <rFont val="Arial Narrow"/>
        <family val="2"/>
        <charset val="204"/>
      </rPr>
      <t>– о</t>
    </r>
    <r>
      <rPr>
        <i/>
        <sz val="8"/>
        <rFont val="Arial Narrow"/>
        <family val="2"/>
        <charset val="204"/>
      </rPr>
      <t>босновать</t>
    </r>
    <r>
      <rPr>
        <b/>
        <sz val="8"/>
        <rFont val="Arial Narrow"/>
        <family val="2"/>
        <charset val="204"/>
      </rPr>
      <t xml:space="preserve"> </t>
    </r>
    <r>
      <rPr>
        <i/>
        <sz val="8"/>
        <rFont val="Arial Narrow"/>
        <family val="2"/>
        <charset val="204"/>
      </rPr>
      <t>выбор форм и их количество, указать дисциплины и МДК по которым предусмотрены зачеты с оценкой. В случае включения демонстрационного экзамена в качестве промежуточной аттестации обосновать необходимость и описать сроки и место проведения процедур.</t>
    </r>
  </si>
  <si>
    <r>
      <rPr>
        <u/>
        <sz val="12"/>
        <rFont val="Arial Narrow"/>
        <family val="2"/>
        <charset val="204"/>
      </rPr>
      <t xml:space="preserve">В профессиональном цикле </t>
    </r>
    <r>
      <rPr>
        <sz val="12"/>
        <rFont val="Arial Narrow"/>
        <family val="2"/>
        <charset val="204"/>
      </rPr>
      <t xml:space="preserve"> экзамены проводятся по всем профессиональным модулям. На проведение практик, в ГБПОУ "КБКС" по специальности 09.02.07 "Информационные системы и программирование", отводится 40 %  от объёма профессионального цикла образовательной программы, по завершению которых проводятся дифференцированные зачеты.</t>
    </r>
  </si>
  <si>
    <t xml:space="preserve">На ГИА отводится 216 часов, из них на выполнение дипломной работы - 144 часа, защита дипломной работы - 72 часа. Государсвенный экзамен проводится в виде демонстрационного экзамена. Дипломный проект (работа) направлен на систематизацию и закрепление знаний выпускника по специальности, а также определение уровня готовности выпускника к самостоятельной профессиональной деятельности. Дипломный проект (работа) предполагает самостоятельную подготовку (написание) выпускником проекта (работы), демонстрирующего уровень знаний выпускника в рамках выбранной темы, а также сформированность его профессиональных умений и навыков. </t>
  </si>
  <si>
    <t xml:space="preserve"> Государственная итоговая аттестация проводится после завершения полного курса обучения. В соответствии с осваиваемой образовательной программой среднего профессионального образования и в соответствии с федеральным государственным образовательным стандартом среднего профессионального образования 09.02.07 "Информационные системы и программирование", Государственная итоговая аттестация проводится в форме  защиты дипломной работы (проекта) и демонстрационного экзамена. </t>
  </si>
  <si>
    <t>1.</t>
  </si>
  <si>
    <t>2.</t>
  </si>
  <si>
    <t>3.</t>
  </si>
  <si>
    <t>4.</t>
  </si>
  <si>
    <t>5.</t>
  </si>
  <si>
    <t>6.</t>
  </si>
  <si>
    <t>9.</t>
  </si>
  <si>
    <t>10.</t>
  </si>
  <si>
    <t>ОП 16</t>
  </si>
  <si>
    <t>Экологические основы природопользования</t>
  </si>
  <si>
    <t>В общепрофессиональном циклке предусмотрены комплексные экзамены по дисциплинам ОП 05 "Основы алгоритмизации и программирования"и ОП 06 "Основы проектирования баз данных", по дисциплине "Основы бережливого производства" предусмотрена промежуточная аттестация в форме итогового контроля, по ОП 16 "Экологические основы природопользования" - в виде зачета. По все остальным дисциплина запланирован дифференцированный зачет.</t>
  </si>
  <si>
    <t xml:space="preserve">06 Связь, информационные и коммуникационные технологии </t>
  </si>
  <si>
    <t>4.6. Планирование промежуточной аттестации:</t>
  </si>
  <si>
    <t>4.7. Порядок организации самостоятельной работы (в случае наличия) и оценка её результатов:</t>
  </si>
  <si>
    <t>4.7.1. Общеобразовательный цикл</t>
  </si>
  <si>
    <t>Формы, порядок и периодичность промежуточной аттестации определяются ГБПОУ  "КБКС" самостоятельно в соответствии с учебными планами, графиком учебного процесса на основе требований ФГОС и Положения о текущемконтроле и промежуточной аттестации в КБКС, утвержденном приказом № 6 от 16.01.2024 г.  Промежуточная аттестация проводится 2 раза в год в конце каждого семестра в соотвествии с графиком учебного процесса. Промежуточная аттестация может проводится в форме итогового контроля, зачета (дифференцированного зачета), экзамена (квалификационного, по модулю), а также рубежного контроля по итогам полугодия, проводимого на основании промежуточной оценки степени усвоения части учебного курса, фиксируемой в ведомости полугодовых оценок. Все формы промежуточной аттестации отражены в плане учебного процесса.Максимальное количесвто экзаменов в году не превышает 8. Количество зачетов не превышает 10. (за счет объединения в комплексные формы контроля)</t>
  </si>
  <si>
    <t xml:space="preserve">На основную часть отводится 69% от объема образовательной программы, вариативную часть предоставлено 29% (1296) часа, которые распределены следующим образом:
</t>
  </si>
  <si>
    <t>ТО - 22 нед. ПА-2 нед</t>
  </si>
  <si>
    <t>Занятия проводятся в учебных кабинетах и учебных цехах, где особое внимание уделяется организации самостоятельной работы обучающихся. Для организации самостоятельной работы созданы условия в читальном зале библиотеки и 2-х кабинетах информатики и ИКТ с выходом в сеть Интернет для выполнения презентаций и подготовки к практическим занятиям и лабораторным работам. Согласно ФГОС: в общепрофессиональном и профессиональном циклах (далее -учебные циклы) выделяется объем работы обучающихся во взаимодействии с преподавателем по видам учебных занятий (урок, практическое занятие, лабораторное занятие, консультация, лекция, семинар), практики (в профессиональном цикле) и самостоятельной работы обучающихся. На проведение учебных занятий и практик при освоении учебных циклов образовательной программы в очной форме обучения должно быть выделено не менее 70 процентов от объема учебных циклов образовательной программы. В данном учебном плане объем работы обучающихся во взаимодействии с преподавателем составляет 98,1% от объема учебных циклов образовательной программы, следовательно, самостоятельная работа обучающихся составляет 1,9%.</t>
  </si>
  <si>
    <t>по 23.06.2028</t>
  </si>
  <si>
    <t>по 16.06.2028</t>
  </si>
  <si>
    <t>по 30.06.2028</t>
  </si>
  <si>
    <t xml:space="preserve"> ПМ 11</t>
  </si>
  <si>
    <t>приказа от 9 декабря 2016 г. N 1547 "Об утверждении федерального образовательного стандарта среднего профессионального образования 09.02.07 Информационные системы и программирование</t>
  </si>
  <si>
    <t>При изучении дисциплины "Родной язык и литература" группа делится на подгруппы, в соотвествии с языком, изученным в рамках получения основного общего образования. Переход ихз одной подгруппы в другую происходит на основании личного заявления студента. Выделяются следующие подгруппы: "Русский (родной) язык и литература", "Кабардино-черкесский (родной) язык и литература , "Карачаево-балкарский (родной) язык и литература".</t>
  </si>
  <si>
    <t>Экономика отрасли и основы финансовой грамотности</t>
  </si>
  <si>
    <t>Менедмент в профессиональной деятельности</t>
  </si>
  <si>
    <t>Основы социологии, политологии и культура профессиональной коммуникации</t>
  </si>
  <si>
    <t>ПМв 12</t>
  </si>
  <si>
    <t>Выполнение работ по прфессии рабочего 14601 "Монтажник оборудования связи"</t>
  </si>
  <si>
    <t>Технология выполнения работ в соответствии с должностными обязанностями монтажника оборудования связи</t>
  </si>
  <si>
    <t>МДК 12.01</t>
  </si>
  <si>
    <t>УП 12</t>
  </si>
  <si>
    <t>ПП 12</t>
  </si>
  <si>
    <t>Учебная практика по МДК 12.01</t>
  </si>
  <si>
    <t>Производственная практика по МДК 12.01</t>
  </si>
  <si>
    <t>Программист</t>
  </si>
  <si>
    <t>ТО-17нед.</t>
  </si>
  <si>
    <t>ТО - 13 нед. УП - 3 нед. ПП - 6 нед. ПА - 2 нед</t>
  </si>
  <si>
    <t>ТО - 16 нед. УП - 2 нед. ПП - 4 нед.      ПА - 2 нед</t>
  </si>
  <si>
    <t>7</t>
  </si>
  <si>
    <t>6м</t>
  </si>
  <si>
    <t>8м</t>
  </si>
  <si>
    <t>6Кв</t>
  </si>
  <si>
    <t>4м</t>
  </si>
  <si>
    <t>4К</t>
  </si>
  <si>
    <t>ОК 06. Проявлять гражданско-патриотическую позицию, демонстрировать осознанное поведение на основе традиционных российских духовно-нравственных ценностей, в том числе с учетом гармонизации межнациональных и межрелигиозных отношений, применять стандарты антикоррупционного поведения                                                                                                                                                        ОК 05. Осуществлять устную и письменную коммуникацию на государственном языке Российской Федерации с учетом особенностей социального и культурного контекста</t>
  </si>
  <si>
    <t>ОП 06</t>
  </si>
  <si>
    <t>ОП 11</t>
  </si>
  <si>
    <t>УП - 4 нед, ПП - 9 нед, ПА - 1 нед. ГИА - 6 нед</t>
  </si>
  <si>
    <t>ТО - 21 нед., ПА - 1 нед.</t>
  </si>
  <si>
    <t>Основы социологии, политологии и культура профессионального общения</t>
  </si>
  <si>
    <t>Монтаж, разделка и оконцевание телекоммуникационного кабеля
Монтаж станционных кабелей с выборкой из групп отдельных жил не по порядку
Монтаж телекоммуникационного кабеля и проводов сигнализации, кроссировок
Монтаж экранированных телекоммуникационных кабелей и проводов
Прозвонка жил телекоммуникационных кабелей, проводов и кроссировок
Проверка целостности кабеля, определение его длины и характеристик инструментальным методом
Выполнение входного контроля телекоммуникационного кабеля
Нанесение маркировки (бирок) на проложенный кабель и установленное оборудование
Применение проектной и нормативной документации при монтаже телекоммуникационных кабелей
Использование ручного и механизированного инструмента при монтаже телекоммуникационных кабелей</t>
  </si>
  <si>
    <t>Выполнение работ по профессии "Монтажник оборудования связи"    Технология выполнения работ в соответствии с должностными обязанностями монтажника оборудования связи</t>
  </si>
  <si>
    <t xml:space="preserve">ПМв 06            МДК 06.01        </t>
  </si>
  <si>
    <t>Профессиональный модуль ПМ 06 "Выполнение работ по профессии "Монтажник оборудования связи" сформированы в вариативной части образовательной программы колледжем по согласованию с организацией-партнером и работодателем для повышения конкурентных способностей выпускников с учетом потребностей регионального рынка труда и региональной корпоративной потребности в подготовке кадров.</t>
  </si>
  <si>
    <t>приказа Министерства просвещения РФ от 14 июля 2023 г. N 534 "Об утверждении Перечня профессий рабочих, должностей служащих, по которым осуществляется профессиональное обучение";</t>
  </si>
  <si>
    <t>приказа Министерства труда и социальной защиты РФ от 17 ноября 2020 г. № 791н “Об утверждении профессионального стандарта «Специалист по монтажу телекоммуникационного оборудования”</t>
  </si>
  <si>
    <t>Профессионального стандарта "Программист", утвержден приказом Министерства труда и социальной защиты Российской Федерации от 18 ноября 2013 г. N 679н (зарегистрирован Министерством юстиции Российской Федерации 18 декабря 2013 г., регистрационный N 30635);</t>
  </si>
  <si>
    <t>(ред. от 01.09.2022)</t>
  </si>
  <si>
    <t>ПМ 01 Разработка модулей программного обеспечения для компьютерных систем</t>
  </si>
  <si>
    <t>ПМ 02 Осуществление интеграции программных модулей</t>
  </si>
  <si>
    <t>ПМ 04 Сопровождение и обслуживание программного обеспечения компьютерных систем</t>
  </si>
  <si>
    <t>ПМ 11 Разработка, администрирование и защита баз данных</t>
  </si>
  <si>
    <t>ПМ 12 Выполнение работ по прфессии рабочего 14601 "Монтажник оборудования связи"</t>
  </si>
  <si>
    <t xml:space="preserve">Производственная </t>
  </si>
  <si>
    <t>Учебная</t>
  </si>
  <si>
    <t>6. Программа базовой подготовки</t>
  </si>
  <si>
    <t>6.1</t>
  </si>
  <si>
    <t>6.2</t>
  </si>
  <si>
    <t>5. Государственная  (итоговая) аттестация:</t>
  </si>
  <si>
    <t>Выпускники, не прошедшие ГИА по неуважительной причине, и выпускники, получившие на ГИА неудовлетворительные результаты, отчисляются из образовательной организации и проходят ГИА не ранее, чем через шесть месяцев после прохождения ГИА впервые.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</si>
</sst>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 _₽_-;\-* #,##0\ _₽_-;_-* &quot;-&quot;\ _₽_-;_-@_-"/>
    <numFmt numFmtId="165" formatCode="_-* #,##0.00\ _₽_-;\-* #,##0.00\ _₽_-;_-* &quot;-&quot;??\ _₽_-;_-@_-"/>
    <numFmt numFmtId="166" formatCode="dd/mm/yy;@"/>
    <numFmt numFmtId="167" formatCode="#,##0;[Red]#,##0"/>
  </numFmts>
  <fonts count="45" x14ac:knownFonts="1">
    <font>
      <sz val="11"/>
      <color theme="1"/>
      <name val="Calibri"/>
      <family val="2"/>
      <charset val="204"/>
      <scheme val="minor"/>
    </font>
    <font>
      <sz val="11"/>
      <color theme="1"/>
      <name val="Calibri"/>
      <family val="2"/>
      <charset val="204"/>
      <scheme val="minor"/>
    </font>
    <font>
      <sz val="11"/>
      <color rgb="FF006100"/>
      <name val="Calibri"/>
      <family val="2"/>
      <charset val="204"/>
      <scheme val="minor"/>
    </font>
    <font>
      <sz val="11"/>
      <color rgb="FF9C6500"/>
      <name val="Calibri"/>
      <family val="2"/>
      <charset val="204"/>
      <scheme val="minor"/>
    </font>
    <font>
      <b/>
      <sz val="11"/>
      <color rgb="FF3F3F3F"/>
      <name val="Calibri"/>
      <family val="2"/>
      <charset val="204"/>
      <scheme val="minor"/>
    </font>
    <font>
      <sz val="12"/>
      <name val="Arial Narrow"/>
      <family val="2"/>
      <charset val="204"/>
    </font>
    <font>
      <b/>
      <sz val="14"/>
      <color rgb="FF000000"/>
      <name val="Arial Narrow"/>
      <family val="2"/>
      <charset val="204"/>
    </font>
    <font>
      <sz val="14"/>
      <color rgb="FF000000"/>
      <name val="Arial Narrow"/>
      <family val="2"/>
      <charset val="204"/>
    </font>
    <font>
      <sz val="14"/>
      <name val="Arial Narrow"/>
      <family val="2"/>
      <charset val="204"/>
    </font>
    <font>
      <sz val="14"/>
      <color theme="1"/>
      <name val="Arial Narrow"/>
      <family val="2"/>
      <charset val="204"/>
    </font>
    <font>
      <b/>
      <sz val="14"/>
      <color theme="1"/>
      <name val="Arial Narrow"/>
      <family val="2"/>
      <charset val="204"/>
    </font>
    <font>
      <b/>
      <sz val="14"/>
      <name val="Arial Narrow"/>
      <family val="2"/>
      <charset val="204"/>
    </font>
    <font>
      <i/>
      <sz val="14"/>
      <name val="Arial Narrow"/>
      <family val="2"/>
      <charset val="204"/>
    </font>
    <font>
      <i/>
      <sz val="14"/>
      <color rgb="FF000000"/>
      <name val="Arial Narrow"/>
      <family val="2"/>
      <charset val="204"/>
    </font>
    <font>
      <sz val="8"/>
      <name val="Calibri"/>
      <family val="2"/>
      <charset val="204"/>
      <scheme val="minor"/>
    </font>
    <font>
      <b/>
      <sz val="12"/>
      <name val="Arial Narrow"/>
      <family val="2"/>
      <charset val="204"/>
    </font>
    <font>
      <sz val="10"/>
      <name val="Arial Narrow"/>
      <family val="2"/>
      <charset val="204"/>
    </font>
    <font>
      <b/>
      <sz val="11"/>
      <name val="Arial Narrow"/>
      <family val="2"/>
      <charset val="204"/>
    </font>
    <font>
      <sz val="11"/>
      <name val="Arial Narrow"/>
      <family val="2"/>
      <charset val="204"/>
    </font>
    <font>
      <i/>
      <sz val="8"/>
      <name val="Arial Narrow"/>
      <family val="2"/>
      <charset val="204"/>
    </font>
    <font>
      <b/>
      <sz val="12"/>
      <color theme="1"/>
      <name val="Arial Narrow"/>
      <family val="2"/>
      <charset val="204"/>
    </font>
    <font>
      <sz val="12"/>
      <color theme="1"/>
      <name val="Arial Narrow"/>
      <family val="2"/>
      <charset val="204"/>
    </font>
    <font>
      <b/>
      <sz val="14"/>
      <name val="Times New Roman"/>
      <family val="1"/>
      <charset val="204"/>
    </font>
    <font>
      <sz val="14"/>
      <color theme="0" tint="-0.14999847407452621"/>
      <name val="Arial Narrow"/>
      <family val="2"/>
      <charset val="204"/>
    </font>
    <font>
      <b/>
      <sz val="14"/>
      <color theme="0" tint="-0.14999847407452621"/>
      <name val="Arial Narrow"/>
      <family val="2"/>
      <charset val="204"/>
    </font>
    <font>
      <sz val="11"/>
      <color theme="0" tint="-0.14999847407452621"/>
      <name val="Arial Narrow"/>
      <family val="2"/>
      <charset val="204"/>
    </font>
    <font>
      <sz val="12"/>
      <color theme="1"/>
      <name val="Times New Roman"/>
      <family val="1"/>
      <charset val="204"/>
    </font>
    <font>
      <b/>
      <sz val="18"/>
      <color rgb="FF000000"/>
      <name val="Arial Narrow"/>
      <family val="2"/>
      <charset val="204"/>
    </font>
    <font>
      <u/>
      <sz val="13"/>
      <color theme="1"/>
      <name val="Arial Narrow"/>
      <family val="2"/>
      <charset val="204"/>
    </font>
    <font>
      <sz val="13"/>
      <color theme="1"/>
      <name val="Arial Narrow"/>
      <family val="2"/>
      <charset val="204"/>
    </font>
    <font>
      <i/>
      <sz val="8"/>
      <color theme="1"/>
      <name val="Arial Narrow"/>
      <family val="2"/>
      <charset val="204"/>
    </font>
    <font>
      <b/>
      <sz val="11"/>
      <color theme="1"/>
      <name val="Arial Narrow"/>
      <family val="2"/>
      <charset val="204"/>
    </font>
    <font>
      <u val="singleAccounting"/>
      <sz val="14"/>
      <color theme="1"/>
      <name val="Arial Narrow"/>
      <family val="2"/>
      <charset val="204"/>
    </font>
    <font>
      <i/>
      <sz val="12"/>
      <color theme="1"/>
      <name val="Arial Narrow"/>
      <family val="2"/>
      <charset val="204"/>
    </font>
    <font>
      <u/>
      <sz val="11"/>
      <color theme="10"/>
      <name val="Calibri"/>
      <family val="2"/>
      <charset val="204"/>
      <scheme val="minor"/>
    </font>
    <font>
      <i/>
      <sz val="12"/>
      <name val="Arial Narrow"/>
      <family val="2"/>
      <charset val="204"/>
    </font>
    <font>
      <u/>
      <sz val="12"/>
      <name val="Arial Narrow"/>
      <family val="2"/>
      <charset val="204"/>
    </font>
    <font>
      <b/>
      <sz val="8"/>
      <name val="Arial Narrow"/>
      <family val="2"/>
      <charset val="204"/>
    </font>
    <font>
      <b/>
      <sz val="16"/>
      <color rgb="FF000000"/>
      <name val="Arial Narrow"/>
      <family val="2"/>
      <charset val="204"/>
    </font>
    <font>
      <sz val="16"/>
      <color rgb="FFFF0000"/>
      <name val="Arial Narrow"/>
      <family val="2"/>
      <charset val="204"/>
    </font>
    <font>
      <sz val="16"/>
      <color rgb="FF000000"/>
      <name val="Arial Narrow"/>
      <family val="2"/>
      <charset val="204"/>
    </font>
    <font>
      <b/>
      <sz val="16"/>
      <color theme="1"/>
      <name val="Times New Roman"/>
      <family val="1"/>
      <charset val="204"/>
    </font>
    <font>
      <sz val="16"/>
      <color theme="1"/>
      <name val="Times New Roman"/>
      <family val="1"/>
      <charset val="204"/>
    </font>
    <font>
      <sz val="16"/>
      <color theme="1"/>
      <name val="Arial Narrow"/>
      <family val="2"/>
      <charset val="204"/>
    </font>
    <font>
      <sz val="14"/>
      <name val="Times New Roman"/>
      <family val="1"/>
      <charset val="204"/>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F2F2F2"/>
      </patternFill>
    </fill>
    <fill>
      <patternFill patternType="solid">
        <fgColor theme="0"/>
        <bgColor indexed="64"/>
      </patternFill>
    </fill>
    <fill>
      <patternFill patternType="solid">
        <fgColor rgb="FF00B050"/>
        <bgColor indexed="64"/>
      </patternFill>
    </fill>
    <fill>
      <patternFill patternType="solid">
        <fgColor theme="9" tint="0.79998168889431442"/>
        <bgColor indexed="64"/>
      </patternFill>
    </fill>
  </fills>
  <borders count="37">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rgb="FF3F3F3F"/>
      </right>
      <top style="medium">
        <color indexed="64"/>
      </top>
      <bottom/>
      <diagonal/>
    </border>
    <border>
      <left style="thin">
        <color rgb="FF3F3F3F"/>
      </left>
      <right/>
      <top style="medium">
        <color indexed="64"/>
      </top>
      <bottom/>
      <diagonal/>
    </border>
    <border>
      <left/>
      <right style="thin">
        <color rgb="FF3F3F3F"/>
      </right>
      <top style="medium">
        <color indexed="64"/>
      </top>
      <bottom/>
      <diagonal/>
    </border>
    <border>
      <left style="thin">
        <color rgb="FF3F3F3F"/>
      </left>
      <right style="thin">
        <color rgb="FF3F3F3F"/>
      </right>
      <top style="medium">
        <color indexed="64"/>
      </top>
      <bottom/>
      <diagonal/>
    </border>
    <border>
      <left style="thin">
        <color rgb="FF3F3F3F"/>
      </left>
      <right style="medium">
        <color indexed="64"/>
      </right>
      <top style="medium">
        <color indexed="64"/>
      </top>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rgb="FF3F3F3F"/>
      </right>
      <top style="thin">
        <color rgb="FF3F3F3F"/>
      </top>
      <bottom style="medium">
        <color indexed="64"/>
      </bottom>
      <diagonal/>
    </border>
    <border>
      <left style="medium">
        <color indexed="64"/>
      </left>
      <right style="thin">
        <color rgb="FF3F3F3F"/>
      </right>
      <top/>
      <bottom style="thin">
        <color rgb="FF3F3F3F"/>
      </bottom>
      <diagonal/>
    </border>
    <border>
      <left style="thin">
        <color rgb="FF3F3F3F"/>
      </left>
      <right style="medium">
        <color indexed="64"/>
      </right>
      <top/>
      <bottom style="thin">
        <color rgb="FF3F3F3F"/>
      </bottom>
      <diagonal/>
    </border>
    <border>
      <left style="medium">
        <color indexed="64"/>
      </left>
      <right style="thin">
        <color rgb="FF3F3F3F"/>
      </right>
      <top/>
      <bottom style="medium">
        <color indexed="64"/>
      </bottom>
      <diagonal/>
    </border>
    <border>
      <left style="thin">
        <color rgb="FF3F3F3F"/>
      </left>
      <right/>
      <top/>
      <bottom style="medium">
        <color indexed="64"/>
      </bottom>
      <diagonal/>
    </border>
    <border>
      <left/>
      <right style="thin">
        <color rgb="FF3F3F3F"/>
      </right>
      <top/>
      <bottom style="medium">
        <color indexed="64"/>
      </bottom>
      <diagonal/>
    </border>
    <border>
      <left style="thin">
        <color rgb="FF3F3F3F"/>
      </left>
      <right style="thin">
        <color rgb="FF3F3F3F"/>
      </right>
      <top/>
      <bottom style="medium">
        <color indexed="64"/>
      </bottom>
      <diagonal/>
    </border>
    <border>
      <left style="thin">
        <color rgb="FF3F3F3F"/>
      </left>
      <right style="medium">
        <color indexed="64"/>
      </right>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1" applyNumberFormat="0" applyAlignment="0" applyProtection="0"/>
    <xf numFmtId="165" fontId="1" fillId="0" borderId="0" applyFont="0" applyFill="0" applyBorder="0" applyAlignment="0" applyProtection="0"/>
    <xf numFmtId="0" fontId="34" fillId="0" borderId="0" applyNumberFormat="0" applyFill="0" applyBorder="0" applyAlignment="0" applyProtection="0"/>
  </cellStyleXfs>
  <cellXfs count="353">
    <xf numFmtId="0" fontId="0" fillId="0" borderId="0" xfId="0"/>
    <xf numFmtId="0" fontId="9" fillId="0" borderId="0" xfId="0" applyFont="1"/>
    <xf numFmtId="0" fontId="8" fillId="0" borderId="2" xfId="0" applyFont="1" applyBorder="1" applyAlignment="1">
      <alignment horizontal="left"/>
    </xf>
    <xf numFmtId="0" fontId="9" fillId="0" borderId="0" xfId="0" applyFont="1" applyAlignment="1">
      <alignment horizontal="left"/>
    </xf>
    <xf numFmtId="0" fontId="8" fillId="0" borderId="0" xfId="0" applyFont="1" applyAlignment="1">
      <alignment vertical="center"/>
    </xf>
    <xf numFmtId="0" fontId="8" fillId="0" borderId="0" xfId="0" applyFont="1"/>
    <xf numFmtId="0" fontId="9" fillId="0" borderId="2" xfId="0" applyFont="1" applyBorder="1" applyAlignment="1">
      <alignment horizontal="center" vertical="center"/>
    </xf>
    <xf numFmtId="0" fontId="11" fillId="0" borderId="0" xfId="0" applyFont="1" applyAlignment="1">
      <alignment horizontal="center"/>
    </xf>
    <xf numFmtId="0" fontId="7" fillId="0" borderId="0" xfId="0" applyFont="1" applyAlignment="1">
      <alignment horizontal="left"/>
    </xf>
    <xf numFmtId="0" fontId="9" fillId="0" borderId="0" xfId="0" applyFont="1" applyAlignment="1">
      <alignment horizontal="center" wrapText="1"/>
    </xf>
    <xf numFmtId="0" fontId="9"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left" vertical="top"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3" xfId="3" applyFont="1" applyFill="1" applyBorder="1" applyAlignment="1">
      <alignment horizontal="center" vertical="center" wrapText="1"/>
    </xf>
    <xf numFmtId="0" fontId="12" fillId="0" borderId="6" xfId="2" applyFont="1" applyFill="1" applyBorder="1" applyAlignment="1">
      <alignment horizontal="center" vertical="center" wrapText="1"/>
    </xf>
    <xf numFmtId="0" fontId="12" fillId="0" borderId="6" xfId="1" applyFont="1" applyFill="1" applyBorder="1" applyAlignment="1">
      <alignment horizontal="center" vertical="center" wrapText="1"/>
    </xf>
    <xf numFmtId="0" fontId="12" fillId="0" borderId="24" xfId="3" applyFont="1" applyFill="1" applyBorder="1" applyAlignment="1">
      <alignment horizontal="center" vertical="center" wrapText="1"/>
    </xf>
    <xf numFmtId="0" fontId="11" fillId="0" borderId="22" xfId="3" applyFont="1" applyFill="1" applyBorder="1" applyAlignment="1">
      <alignment horizontal="left" vertical="center" wrapText="1"/>
    </xf>
    <xf numFmtId="0" fontId="11" fillId="0" borderId="14" xfId="2" applyFont="1" applyFill="1" applyBorder="1" applyAlignment="1">
      <alignment horizontal="left" vertical="center" wrapText="1"/>
    </xf>
    <xf numFmtId="0" fontId="11" fillId="0" borderId="0" xfId="0" applyFont="1" applyAlignment="1">
      <alignment horizontal="left"/>
    </xf>
    <xf numFmtId="0" fontId="11" fillId="0" borderId="0" xfId="0" applyFont="1" applyAlignment="1">
      <alignment vertical="center"/>
    </xf>
    <xf numFmtId="0" fontId="12" fillId="0" borderId="0" xfId="0" applyFont="1" applyAlignment="1">
      <alignment vertical="center"/>
    </xf>
    <xf numFmtId="0" fontId="12" fillId="0" borderId="2" xfId="0" applyFont="1" applyBorder="1" applyAlignment="1">
      <alignment horizontal="center" vertical="center" wrapText="1"/>
    </xf>
    <xf numFmtId="49" fontId="11" fillId="0" borderId="14" xfId="2" applyNumberFormat="1" applyFont="1" applyFill="1" applyBorder="1" applyAlignment="1">
      <alignment horizontal="left" vertical="center" wrapText="1"/>
    </xf>
    <xf numFmtId="0" fontId="11" fillId="0" borderId="0" xfId="0" applyFont="1" applyAlignment="1">
      <alignment horizontal="center" vertical="center"/>
    </xf>
    <xf numFmtId="1" fontId="17" fillId="0" borderId="0" xfId="0" applyNumberFormat="1" applyFont="1" applyAlignment="1">
      <alignment horizontal="center" vertical="center"/>
    </xf>
    <xf numFmtId="0" fontId="17"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horizontal="center" vertical="center"/>
    </xf>
    <xf numFmtId="0" fontId="17" fillId="0" borderId="0" xfId="0" applyFont="1" applyAlignment="1">
      <alignment vertical="center"/>
    </xf>
    <xf numFmtId="1" fontId="11" fillId="0" borderId="0" xfId="0" applyNumberFormat="1" applyFont="1" applyAlignment="1">
      <alignment vertical="center"/>
    </xf>
    <xf numFmtId="1" fontId="11" fillId="0" borderId="0" xfId="0" applyNumberFormat="1" applyFont="1" applyAlignment="1">
      <alignment horizontal="center" vertical="center"/>
    </xf>
    <xf numFmtId="1" fontId="18" fillId="0" borderId="0" xfId="0" applyNumberFormat="1" applyFont="1" applyAlignment="1">
      <alignment vertical="center"/>
    </xf>
    <xf numFmtId="0" fontId="15" fillId="0" borderId="0" xfId="0" applyFont="1" applyAlignment="1">
      <alignment horizontal="left" vertical="center"/>
    </xf>
    <xf numFmtId="0" fontId="15" fillId="0" borderId="0" xfId="0" applyFont="1" applyAlignment="1">
      <alignment vertical="center" wrapText="1"/>
    </xf>
    <xf numFmtId="0" fontId="16"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vertical="center" wrapText="1"/>
    </xf>
    <xf numFmtId="0" fontId="18" fillId="0" borderId="0" xfId="0" applyFont="1" applyAlignment="1">
      <alignment vertical="center" wrapText="1"/>
    </xf>
    <xf numFmtId="0" fontId="25" fillId="0" borderId="0" xfId="0" applyFont="1" applyAlignment="1">
      <alignment vertical="center"/>
    </xf>
    <xf numFmtId="0" fontId="26" fillId="0" borderId="0" xfId="0" applyFont="1" applyAlignment="1">
      <alignment horizontal="justify" vertical="center"/>
    </xf>
    <xf numFmtId="0" fontId="8" fillId="5" borderId="2" xfId="0" applyFont="1" applyFill="1" applyBorder="1" applyAlignment="1">
      <alignment horizontal="center" vertical="center" wrapText="1"/>
    </xf>
    <xf numFmtId="0" fontId="8" fillId="6" borderId="0" xfId="0" applyFont="1" applyFill="1" applyAlignment="1">
      <alignment horizontal="left" vertical="center"/>
    </xf>
    <xf numFmtId="0" fontId="8" fillId="5" borderId="2" xfId="0" applyFont="1" applyFill="1" applyBorder="1" applyAlignment="1">
      <alignment horizontal="left" vertical="center" wrapText="1"/>
    </xf>
    <xf numFmtId="0" fontId="8" fillId="5" borderId="2" xfId="0" applyFont="1" applyFill="1" applyBorder="1" applyAlignment="1">
      <alignment vertical="center" wrapText="1"/>
    </xf>
    <xf numFmtId="0" fontId="8" fillId="5" borderId="8" xfId="0" applyFont="1" applyFill="1" applyBorder="1" applyAlignment="1">
      <alignment horizontal="left" wrapText="1"/>
    </xf>
    <xf numFmtId="0" fontId="8" fillId="5" borderId="2" xfId="0" applyFont="1" applyFill="1" applyBorder="1" applyAlignment="1">
      <alignment horizontal="left"/>
    </xf>
    <xf numFmtId="0" fontId="8" fillId="0" borderId="2" xfId="0" applyFont="1" applyBorder="1" applyAlignment="1">
      <alignment horizontal="center" vertical="center"/>
    </xf>
    <xf numFmtId="0" fontId="9" fillId="0" borderId="0" xfId="0" applyFont="1" applyBorder="1"/>
    <xf numFmtId="0" fontId="9" fillId="0" borderId="0" xfId="0" applyFont="1" applyBorder="1" applyAlignment="1">
      <alignment horizontal="right"/>
    </xf>
    <xf numFmtId="0" fontId="7" fillId="0" borderId="0" xfId="0" applyFont="1" applyBorder="1" applyAlignment="1">
      <alignment horizontal="center" vertical="center"/>
    </xf>
    <xf numFmtId="0" fontId="8" fillId="0" borderId="0" xfId="0" applyFont="1" applyBorder="1" applyAlignment="1">
      <alignment vertical="center"/>
    </xf>
    <xf numFmtId="0" fontId="10" fillId="0" borderId="0" xfId="0" applyFont="1" applyBorder="1"/>
    <xf numFmtId="0" fontId="9" fillId="0" borderId="0" xfId="0" applyFont="1" applyBorder="1" applyAlignment="1"/>
    <xf numFmtId="0" fontId="7" fillId="0" borderId="0" xfId="0" applyFont="1" applyBorder="1" applyAlignment="1">
      <alignment vertical="center"/>
    </xf>
    <xf numFmtId="0" fontId="10" fillId="0" borderId="0" xfId="0" applyFont="1" applyBorder="1" applyAlignment="1"/>
    <xf numFmtId="165" fontId="10" fillId="0" borderId="0" xfId="4" applyFont="1" applyBorder="1" applyAlignment="1">
      <alignment wrapText="1"/>
    </xf>
    <xf numFmtId="0" fontId="11" fillId="0" borderId="0" xfId="0" applyFont="1" applyBorder="1" applyAlignment="1">
      <alignment vertical="center"/>
    </xf>
    <xf numFmtId="0" fontId="6" fillId="0" borderId="0" xfId="0" applyFont="1" applyBorder="1" applyAlignment="1">
      <alignment vertical="center"/>
    </xf>
    <xf numFmtId="0" fontId="9" fillId="0" borderId="30" xfId="0" applyFont="1" applyBorder="1"/>
    <xf numFmtId="0" fontId="29" fillId="0" borderId="0" xfId="0" applyFont="1" applyBorder="1" applyAlignment="1"/>
    <xf numFmtId="0" fontId="29" fillId="0" borderId="0" xfId="0" applyFont="1" applyBorder="1" applyAlignment="1">
      <alignment horizontal="center"/>
    </xf>
    <xf numFmtId="166" fontId="29" fillId="0" borderId="30" xfId="0" applyNumberFormat="1" applyFont="1" applyBorder="1" applyAlignment="1">
      <alignment horizontal="center"/>
    </xf>
    <xf numFmtId="0" fontId="30" fillId="0" borderId="0" xfId="0" applyFont="1" applyBorder="1" applyAlignment="1">
      <alignment horizontal="center" vertical="center"/>
    </xf>
    <xf numFmtId="0" fontId="30" fillId="0" borderId="0" xfId="0" applyFont="1" applyBorder="1" applyAlignment="1"/>
    <xf numFmtId="165" fontId="10" fillId="0" borderId="0" xfId="4" applyFont="1" applyBorder="1" applyAlignment="1">
      <alignment vertical="center" wrapText="1"/>
    </xf>
    <xf numFmtId="0" fontId="9" fillId="0" borderId="30" xfId="0" applyFont="1" applyBorder="1" applyAlignment="1">
      <alignment horizontal="center"/>
    </xf>
    <xf numFmtId="0" fontId="9" fillId="0" borderId="30" xfId="0" applyFont="1" applyBorder="1" applyAlignment="1">
      <alignment horizontal="center" wrapText="1"/>
    </xf>
    <xf numFmtId="0" fontId="20" fillId="0" borderId="0" xfId="0" applyFont="1" applyBorder="1" applyAlignment="1">
      <alignment wrapText="1"/>
    </xf>
    <xf numFmtId="0" fontId="9" fillId="0" borderId="0" xfId="0" applyFont="1" applyBorder="1" applyAlignment="1">
      <alignment horizontal="center"/>
    </xf>
    <xf numFmtId="0" fontId="9" fillId="0" borderId="0" xfId="0" applyFont="1" applyAlignment="1"/>
    <xf numFmtId="0" fontId="9" fillId="5" borderId="2" xfId="0" applyFont="1" applyFill="1" applyBorder="1" applyAlignment="1">
      <alignment vertical="center" wrapText="1"/>
    </xf>
    <xf numFmtId="0" fontId="7" fillId="5" borderId="2" xfId="0" applyFont="1" applyFill="1" applyBorder="1" applyAlignment="1">
      <alignment vertical="center" wrapText="1"/>
    </xf>
    <xf numFmtId="0" fontId="10" fillId="5" borderId="0" xfId="0" applyFont="1" applyFill="1"/>
    <xf numFmtId="0" fontId="9" fillId="5" borderId="2" xfId="0" applyFont="1" applyFill="1" applyBorder="1" applyAlignment="1">
      <alignment horizontal="justify" vertical="center" wrapText="1"/>
    </xf>
    <xf numFmtId="0" fontId="9" fillId="5" borderId="4" xfId="0" applyFont="1" applyFill="1" applyBorder="1" applyAlignment="1">
      <alignment vertical="center" wrapText="1"/>
    </xf>
    <xf numFmtId="0" fontId="10" fillId="5" borderId="2" xfId="0" applyFont="1" applyFill="1" applyBorder="1" applyAlignment="1">
      <alignment vertical="center" wrapText="1"/>
    </xf>
    <xf numFmtId="0" fontId="8" fillId="5" borderId="2" xfId="0" applyFont="1" applyFill="1" applyBorder="1" applyAlignment="1">
      <alignment horizontal="center" vertical="center"/>
    </xf>
    <xf numFmtId="1" fontId="11" fillId="5" borderId="2" xfId="0" applyNumberFormat="1" applyFont="1" applyFill="1" applyBorder="1" applyAlignment="1">
      <alignment horizontal="center" vertical="center"/>
    </xf>
    <xf numFmtId="0" fontId="10" fillId="5" borderId="4" xfId="0" applyFont="1" applyFill="1" applyBorder="1" applyAlignment="1">
      <alignment vertical="center" wrapText="1"/>
    </xf>
    <xf numFmtId="0" fontId="5" fillId="0" borderId="0" xfId="0" applyFont="1" applyAlignment="1">
      <alignment horizontal="left"/>
    </xf>
    <xf numFmtId="0" fontId="15" fillId="0" borderId="0" xfId="0" applyFont="1" applyAlignment="1">
      <alignment horizontal="left"/>
    </xf>
    <xf numFmtId="49" fontId="5" fillId="0" borderId="0" xfId="0" applyNumberFormat="1" applyFont="1" applyAlignment="1">
      <alignment horizontal="left"/>
    </xf>
    <xf numFmtId="0" fontId="5" fillId="0" borderId="0" xfId="0" applyFont="1" applyAlignment="1">
      <alignment vertical="top" wrapText="1"/>
    </xf>
    <xf numFmtId="0" fontId="21" fillId="0" borderId="0" xfId="0" applyFont="1" applyAlignment="1">
      <alignment horizontal="left"/>
    </xf>
    <xf numFmtId="164" fontId="5" fillId="0" borderId="2" xfId="4" applyNumberFormat="1" applyFont="1" applyFill="1" applyBorder="1" applyAlignment="1">
      <alignment vertical="top" wrapText="1"/>
    </xf>
    <xf numFmtId="0" fontId="5" fillId="0" borderId="0" xfId="0" applyFont="1"/>
    <xf numFmtId="49" fontId="5" fillId="0" borderId="7" xfId="0" applyNumberFormat="1" applyFont="1" applyBorder="1" applyAlignment="1">
      <alignment horizontal="left"/>
    </xf>
    <xf numFmtId="49" fontId="5" fillId="0" borderId="7" xfId="0" applyNumberFormat="1" applyFont="1" applyBorder="1" applyAlignment="1">
      <alignment horizontal="left" vertical="center"/>
    </xf>
    <xf numFmtId="49" fontId="5" fillId="0" borderId="0" xfId="0" applyNumberFormat="1" applyFont="1" applyAlignment="1">
      <alignment horizontal="left" vertical="center"/>
    </xf>
    <xf numFmtId="0" fontId="5" fillId="0" borderId="7" xfId="0" applyFont="1" applyBorder="1" applyAlignment="1">
      <alignment horizontal="left"/>
    </xf>
    <xf numFmtId="14" fontId="5" fillId="0" borderId="0" xfId="0" applyNumberFormat="1" applyFont="1" applyAlignment="1"/>
    <xf numFmtId="14" fontId="5" fillId="0" borderId="0" xfId="0" applyNumberFormat="1" applyFont="1"/>
    <xf numFmtId="0" fontId="5" fillId="5" borderId="8" xfId="0" applyFont="1" applyFill="1" applyBorder="1" applyAlignment="1">
      <alignment horizontal="left"/>
    </xf>
    <xf numFmtId="0" fontId="11" fillId="5" borderId="4" xfId="0" applyFont="1" applyFill="1" applyBorder="1" applyAlignment="1">
      <alignment horizontal="left"/>
    </xf>
    <xf numFmtId="0" fontId="11" fillId="5" borderId="3" xfId="0" applyFont="1" applyFill="1" applyBorder="1" applyAlignment="1">
      <alignment horizontal="left" wrapText="1"/>
    </xf>
    <xf numFmtId="0" fontId="11" fillId="5" borderId="2" xfId="0" applyFont="1" applyFill="1" applyBorder="1" applyAlignment="1">
      <alignment horizontal="center" vertical="center" wrapText="1"/>
    </xf>
    <xf numFmtId="49" fontId="11" fillId="5" borderId="2" xfId="0" applyNumberFormat="1" applyFont="1" applyFill="1" applyBorder="1" applyAlignment="1">
      <alignment horizontal="center" vertical="center"/>
    </xf>
    <xf numFmtId="0" fontId="11" fillId="5" borderId="6" xfId="0" applyFont="1" applyFill="1" applyBorder="1" applyAlignment="1">
      <alignment horizontal="left"/>
    </xf>
    <xf numFmtId="0" fontId="11" fillId="5" borderId="7" xfId="0" applyFont="1" applyFill="1" applyBorder="1" applyAlignment="1">
      <alignment horizontal="left" wrapText="1"/>
    </xf>
    <xf numFmtId="0" fontId="9" fillId="5" borderId="2" xfId="0" applyFont="1" applyFill="1" applyBorder="1" applyAlignment="1">
      <alignment horizontal="left" wrapText="1"/>
    </xf>
    <xf numFmtId="0" fontId="15" fillId="5" borderId="2" xfId="0" applyFont="1" applyFill="1" applyBorder="1" applyAlignment="1">
      <alignment horizontal="left"/>
    </xf>
    <xf numFmtId="0" fontId="11" fillId="5" borderId="2" xfId="0" applyFont="1" applyFill="1" applyBorder="1" applyAlignment="1">
      <alignment horizontal="left" wrapText="1"/>
    </xf>
    <xf numFmtId="0" fontId="5" fillId="0" borderId="2" xfId="0" applyFont="1" applyBorder="1" applyAlignment="1">
      <alignment horizontal="center" vertical="top" wrapText="1"/>
    </xf>
    <xf numFmtId="0" fontId="21" fillId="0" borderId="2" xfId="0" applyFont="1" applyBorder="1" applyAlignment="1">
      <alignment horizontal="left"/>
    </xf>
    <xf numFmtId="0" fontId="5" fillId="0" borderId="2" xfId="0" applyFont="1" applyBorder="1" applyAlignment="1">
      <alignment vertical="top" wrapText="1"/>
    </xf>
    <xf numFmtId="167" fontId="15" fillId="0" borderId="6" xfId="4" applyNumberFormat="1" applyFont="1" applyFill="1" applyBorder="1" applyAlignment="1">
      <alignment horizontal="right" vertical="top" wrapText="1"/>
    </xf>
    <xf numFmtId="0" fontId="5" fillId="5" borderId="2" xfId="0" applyNumberFormat="1" applyFont="1" applyFill="1" applyBorder="1" applyAlignment="1">
      <alignment horizontal="right" vertical="center"/>
    </xf>
    <xf numFmtId="0" fontId="5" fillId="5" borderId="2" xfId="0" applyFont="1" applyFill="1" applyBorder="1" applyAlignment="1">
      <alignment horizontal="left"/>
    </xf>
    <xf numFmtId="0" fontId="5" fillId="5" borderId="2" xfId="0" applyFont="1" applyFill="1" applyBorder="1" applyAlignment="1">
      <alignment horizontal="left" vertical="center"/>
    </xf>
    <xf numFmtId="164" fontId="15" fillId="0" borderId="2" xfId="0" applyNumberFormat="1" applyFont="1" applyBorder="1" applyAlignment="1">
      <alignment vertical="top" wrapText="1"/>
    </xf>
    <xf numFmtId="0" fontId="5" fillId="0" borderId="2" xfId="4" applyNumberFormat="1" applyFont="1" applyFill="1" applyBorder="1" applyAlignment="1">
      <alignment horizontal="right" vertical="top" wrapText="1"/>
    </xf>
    <xf numFmtId="0" fontId="11" fillId="5" borderId="2" xfId="0" applyFont="1" applyFill="1" applyBorder="1" applyAlignment="1">
      <alignment horizontal="center" vertical="center"/>
    </xf>
    <xf numFmtId="0" fontId="11" fillId="5" borderId="31" xfId="0" applyFont="1" applyFill="1" applyBorder="1" applyAlignment="1">
      <alignment horizontal="center" vertical="center"/>
    </xf>
    <xf numFmtId="0" fontId="22" fillId="5" borderId="2" xfId="0" applyFont="1" applyFill="1" applyBorder="1" applyAlignment="1">
      <alignment horizontal="center" vertical="center"/>
    </xf>
    <xf numFmtId="49" fontId="11" fillId="5" borderId="2" xfId="0" applyNumberFormat="1" applyFont="1" applyFill="1" applyBorder="1" applyAlignment="1">
      <alignment horizontal="center" vertical="center" wrapText="1"/>
    </xf>
    <xf numFmtId="0" fontId="21" fillId="5" borderId="2" xfId="0" applyFont="1" applyFill="1" applyBorder="1" applyAlignment="1">
      <alignment vertical="center" wrapText="1"/>
    </xf>
    <xf numFmtId="0" fontId="21" fillId="0" borderId="0" xfId="0" applyFont="1" applyAlignment="1">
      <alignment horizontal="left"/>
    </xf>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textRotation="90" wrapText="1"/>
    </xf>
    <xf numFmtId="0" fontId="5" fillId="5" borderId="6" xfId="0" applyFont="1" applyFill="1" applyBorder="1" applyAlignment="1">
      <alignment horizontal="left" vertical="center" wrapText="1"/>
    </xf>
    <xf numFmtId="0" fontId="16" fillId="5" borderId="6" xfId="0" applyFont="1" applyFill="1" applyBorder="1" applyAlignment="1">
      <alignment horizontal="center" vertical="center" wrapText="1"/>
    </xf>
    <xf numFmtId="0" fontId="15" fillId="5" borderId="2" xfId="0" applyFont="1" applyFill="1" applyBorder="1" applyAlignment="1">
      <alignment horizontal="left" vertical="center" wrapText="1"/>
    </xf>
    <xf numFmtId="0" fontId="11" fillId="5" borderId="2" xfId="0" applyFont="1" applyFill="1" applyBorder="1" applyAlignment="1">
      <alignment horizontal="left" vertical="center" wrapText="1"/>
    </xf>
    <xf numFmtId="1" fontId="11" fillId="5" borderId="2" xfId="0" applyNumberFormat="1" applyFont="1" applyFill="1" applyBorder="1" applyAlignment="1">
      <alignment horizontal="center" vertical="center" wrapText="1"/>
    </xf>
    <xf numFmtId="0" fontId="15" fillId="5" borderId="2" xfId="0" applyFont="1" applyFill="1" applyBorder="1" applyAlignment="1">
      <alignment horizontal="left" vertical="center"/>
    </xf>
    <xf numFmtId="0" fontId="11" fillId="5" borderId="2" xfId="0" applyFont="1" applyFill="1" applyBorder="1" applyAlignment="1">
      <alignment horizontal="center"/>
    </xf>
    <xf numFmtId="49" fontId="11" fillId="5" borderId="2" xfId="0" applyNumberFormat="1" applyFont="1" applyFill="1" applyBorder="1" applyAlignment="1">
      <alignment horizontal="center"/>
    </xf>
    <xf numFmtId="1" fontId="8" fillId="5" borderId="2" xfId="0" applyNumberFormat="1" applyFont="1" applyFill="1" applyBorder="1" applyAlignment="1">
      <alignment horizontal="center" vertical="center"/>
    </xf>
    <xf numFmtId="0" fontId="8" fillId="5" borderId="8" xfId="0" applyFont="1" applyFill="1" applyBorder="1" applyAlignment="1">
      <alignment horizontal="left" vertical="center" wrapText="1"/>
    </xf>
    <xf numFmtId="0" fontId="11" fillId="5" borderId="34" xfId="0" applyFont="1" applyFill="1" applyBorder="1" applyAlignment="1">
      <alignment horizontal="left"/>
    </xf>
    <xf numFmtId="0" fontId="24" fillId="5" borderId="2" xfId="0" applyFont="1" applyFill="1" applyBorder="1" applyAlignment="1">
      <alignment horizontal="center"/>
    </xf>
    <xf numFmtId="0" fontId="26" fillId="5" borderId="2" xfId="0" applyFont="1" applyFill="1" applyBorder="1" applyAlignment="1">
      <alignment vertical="center" wrapText="1"/>
    </xf>
    <xf numFmtId="0" fontId="26" fillId="5" borderId="2" xfId="0" applyFont="1" applyFill="1" applyBorder="1" applyAlignment="1">
      <alignment vertical="center"/>
    </xf>
    <xf numFmtId="0" fontId="11" fillId="5" borderId="31" xfId="0" applyFont="1" applyFill="1" applyBorder="1" applyAlignment="1">
      <alignment horizontal="center" vertical="center" wrapText="1"/>
    </xf>
    <xf numFmtId="0" fontId="10" fillId="5" borderId="6" xfId="0" applyFont="1" applyFill="1" applyBorder="1"/>
    <xf numFmtId="0" fontId="8" fillId="5" borderId="34" xfId="0" applyFont="1" applyFill="1" applyBorder="1" applyAlignment="1">
      <alignment horizontal="left"/>
    </xf>
    <xf numFmtId="0" fontId="8" fillId="5" borderId="6" xfId="0" applyFont="1" applyFill="1" applyBorder="1" applyAlignment="1">
      <alignment horizontal="left"/>
    </xf>
    <xf numFmtId="0" fontId="23" fillId="5" borderId="2" xfId="0" applyFont="1" applyFill="1" applyBorder="1" applyAlignment="1">
      <alignment horizontal="center" vertical="center"/>
    </xf>
    <xf numFmtId="0" fontId="11" fillId="5" borderId="2" xfId="0" applyFont="1" applyFill="1" applyBorder="1" applyAlignment="1">
      <alignment vertical="center"/>
    </xf>
    <xf numFmtId="0" fontId="24" fillId="5" borderId="2" xfId="0" applyFont="1" applyFill="1" applyBorder="1" applyAlignment="1">
      <alignment horizontal="center" vertical="center"/>
    </xf>
    <xf numFmtId="1" fontId="11" fillId="5" borderId="2" xfId="0" applyNumberFormat="1" applyFont="1" applyFill="1" applyBorder="1" applyAlignment="1">
      <alignment vertical="center"/>
    </xf>
    <xf numFmtId="0" fontId="15" fillId="5" borderId="4" xfId="0" applyFont="1" applyFill="1" applyBorder="1" applyAlignment="1">
      <alignment horizontal="left" vertical="center"/>
    </xf>
    <xf numFmtId="0" fontId="11" fillId="5" borderId="4" xfId="0" applyFont="1" applyFill="1" applyBorder="1" applyAlignment="1">
      <alignment vertical="center" wrapText="1"/>
    </xf>
    <xf numFmtId="0" fontId="18" fillId="5" borderId="2" xfId="0" applyFont="1" applyFill="1" applyBorder="1" applyAlignment="1">
      <alignment horizontal="center" vertical="center"/>
    </xf>
    <xf numFmtId="0" fontId="25" fillId="5" borderId="2" xfId="0" applyFont="1" applyFill="1" applyBorder="1" applyAlignment="1">
      <alignment horizontal="center" vertical="center"/>
    </xf>
    <xf numFmtId="0" fontId="16" fillId="5" borderId="2" xfId="0" applyFont="1" applyFill="1" applyBorder="1" applyAlignment="1">
      <alignment vertical="center"/>
    </xf>
    <xf numFmtId="0" fontId="18" fillId="5" borderId="2" xfId="0" applyFont="1" applyFill="1" applyBorder="1" applyAlignment="1">
      <alignment vertical="center"/>
    </xf>
    <xf numFmtId="0" fontId="21" fillId="0" borderId="0" xfId="0" applyFont="1" applyAlignment="1">
      <alignment horizontal="left"/>
    </xf>
    <xf numFmtId="0" fontId="21" fillId="0" borderId="0" xfId="0" applyFont="1" applyAlignment="1">
      <alignment horizontal="left"/>
    </xf>
    <xf numFmtId="164" fontId="15" fillId="0" borderId="2" xfId="4" applyNumberFormat="1" applyFont="1" applyFill="1" applyBorder="1" applyAlignment="1">
      <alignment horizontal="right" vertical="top" wrapText="1"/>
    </xf>
    <xf numFmtId="2" fontId="11" fillId="5" borderId="2" xfId="0" applyNumberFormat="1" applyFont="1" applyFill="1" applyBorder="1" applyAlignment="1">
      <alignment horizontal="center" vertical="center"/>
    </xf>
    <xf numFmtId="0" fontId="38" fillId="0" borderId="0" xfId="0" applyFont="1" applyAlignment="1">
      <alignment horizontal="left" vertical="center"/>
    </xf>
    <xf numFmtId="0" fontId="39" fillId="0" borderId="0" xfId="0" applyFont="1"/>
    <xf numFmtId="0" fontId="38" fillId="0" borderId="2" xfId="0" applyFont="1" applyBorder="1" applyAlignment="1">
      <alignment horizontal="left" vertical="center" wrapText="1"/>
    </xf>
    <xf numFmtId="0" fontId="38" fillId="0" borderId="2" xfId="0" applyFont="1" applyBorder="1" applyAlignment="1">
      <alignment horizontal="justify" vertical="center" wrapText="1"/>
    </xf>
    <xf numFmtId="0" fontId="40" fillId="0" borderId="2" xfId="0" applyFont="1" applyBorder="1" applyAlignment="1">
      <alignment horizontal="left" vertical="center" wrapText="1"/>
    </xf>
    <xf numFmtId="0" fontId="41" fillId="0" borderId="0" xfId="0" applyFont="1" applyAlignment="1">
      <alignment vertical="center"/>
    </xf>
    <xf numFmtId="0" fontId="42" fillId="0" borderId="0" xfId="0" applyFont="1" applyAlignment="1">
      <alignment horizontal="justify" vertical="center"/>
    </xf>
    <xf numFmtId="0" fontId="41" fillId="0" borderId="0" xfId="0" applyFont="1"/>
    <xf numFmtId="0" fontId="43" fillId="0" borderId="2" xfId="0" applyFont="1" applyBorder="1" applyAlignment="1">
      <alignment horizontal="left"/>
    </xf>
    <xf numFmtId="0" fontId="41" fillId="0" borderId="0" xfId="0" applyFont="1" applyAlignment="1">
      <alignment horizontal="justify" vertical="center"/>
    </xf>
    <xf numFmtId="0" fontId="11" fillId="5" borderId="2" xfId="0" applyFont="1" applyFill="1" applyBorder="1"/>
    <xf numFmtId="0" fontId="10" fillId="5" borderId="2" xfId="0" applyFont="1" applyFill="1" applyBorder="1" applyAlignment="1">
      <alignment wrapText="1"/>
    </xf>
    <xf numFmtId="0" fontId="11" fillId="5" borderId="2" xfId="0" applyFont="1" applyFill="1" applyBorder="1" applyAlignment="1">
      <alignment horizontal="left"/>
    </xf>
    <xf numFmtId="0" fontId="11" fillId="5" borderId="6" xfId="0" applyFont="1" applyFill="1" applyBorder="1" applyAlignment="1"/>
    <xf numFmtId="0" fontId="26" fillId="5" borderId="2" xfId="0" applyFont="1" applyFill="1" applyBorder="1" applyAlignment="1">
      <alignment horizontal="justify" vertical="center" wrapText="1"/>
    </xf>
    <xf numFmtId="0" fontId="21" fillId="5" borderId="2" xfId="0" applyFont="1" applyFill="1" applyBorder="1" applyAlignment="1">
      <alignment horizontal="center" vertical="center" wrapText="1"/>
    </xf>
    <xf numFmtId="0" fontId="5" fillId="5" borderId="2" xfId="0" applyFont="1" applyFill="1" applyBorder="1"/>
    <xf numFmtId="49" fontId="11" fillId="5" borderId="4" xfId="0" applyNumberFormat="1" applyFont="1" applyFill="1" applyBorder="1" applyAlignment="1">
      <alignment horizontal="center" vertical="center"/>
    </xf>
    <xf numFmtId="0" fontId="8" fillId="5" borderId="2" xfId="0" applyFont="1" applyFill="1" applyBorder="1" applyAlignment="1">
      <alignment horizontal="center" vertical="center" wrapText="1"/>
    </xf>
    <xf numFmtId="0" fontId="8" fillId="5" borderId="2" xfId="0" applyFont="1" applyFill="1" applyBorder="1" applyAlignment="1">
      <alignment horizontal="left" wrapText="1"/>
    </xf>
    <xf numFmtId="0" fontId="18" fillId="5" borderId="0" xfId="0" applyFont="1" applyFill="1" applyAlignment="1">
      <alignment vertical="center"/>
    </xf>
    <xf numFmtId="0" fontId="5" fillId="0" borderId="5" xfId="0" applyFont="1" applyBorder="1" applyAlignment="1">
      <alignment horizontal="left" vertical="center" wrapText="1"/>
    </xf>
    <xf numFmtId="0" fontId="5" fillId="5"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5" fillId="0" borderId="0" xfId="0" applyFont="1" applyAlignment="1">
      <alignment horizontal="left"/>
    </xf>
    <xf numFmtId="0" fontId="21" fillId="0" borderId="0" xfId="0" applyFont="1" applyAlignment="1">
      <alignment horizontal="left"/>
    </xf>
    <xf numFmtId="0" fontId="8" fillId="0" borderId="2" xfId="0" applyFont="1" applyBorder="1" applyAlignment="1">
      <alignment horizontal="center" vertical="center"/>
    </xf>
    <xf numFmtId="0" fontId="8" fillId="0" borderId="2" xfId="0" applyFont="1" applyBorder="1" applyAlignment="1">
      <alignment vertical="center" wrapText="1"/>
    </xf>
    <xf numFmtId="0" fontId="44" fillId="5" borderId="2" xfId="0" applyFont="1" applyFill="1" applyBorder="1" applyAlignment="1">
      <alignment vertical="center" wrapText="1"/>
    </xf>
    <xf numFmtId="0" fontId="44" fillId="5" borderId="2" xfId="0" applyFont="1" applyFill="1" applyBorder="1" applyAlignment="1">
      <alignment horizontal="justify" vertical="center" wrapText="1"/>
    </xf>
    <xf numFmtId="0" fontId="8" fillId="0" borderId="20" xfId="3" applyFont="1" applyFill="1" applyBorder="1" applyAlignment="1">
      <alignment horizontal="left" vertical="center" wrapText="1"/>
    </xf>
    <xf numFmtId="0" fontId="8" fillId="0" borderId="2" xfId="2" applyFont="1" applyFill="1" applyBorder="1" applyAlignment="1">
      <alignment horizontal="left" vertical="center" wrapText="1"/>
    </xf>
    <xf numFmtId="0" fontId="8" fillId="0" borderId="8" xfId="0" applyFont="1" applyFill="1" applyBorder="1"/>
    <xf numFmtId="0" fontId="8" fillId="0" borderId="2" xfId="1" applyFont="1" applyFill="1" applyBorder="1" applyAlignment="1">
      <alignment horizontal="left" vertical="center" wrapText="1"/>
    </xf>
    <xf numFmtId="49" fontId="8" fillId="0" borderId="2" xfId="2" applyNumberFormat="1" applyFont="1" applyFill="1" applyBorder="1" applyAlignment="1">
      <alignment horizontal="left" vertical="center" wrapText="1"/>
    </xf>
    <xf numFmtId="0" fontId="11" fillId="0" borderId="21" xfId="3" applyFont="1" applyFill="1" applyBorder="1" applyAlignment="1">
      <alignment horizontal="right" vertical="center" wrapText="1"/>
    </xf>
    <xf numFmtId="0" fontId="8" fillId="0" borderId="0" xfId="0" applyFont="1" applyFill="1" applyAlignment="1">
      <alignment horizontal="left"/>
    </xf>
    <xf numFmtId="1" fontId="8" fillId="0" borderId="2" xfId="2" applyNumberFormat="1" applyFont="1" applyFill="1" applyBorder="1" applyAlignment="1">
      <alignment horizontal="left" vertical="center" wrapText="1"/>
    </xf>
    <xf numFmtId="0" fontId="8" fillId="0" borderId="3" xfId="0" applyFont="1" applyFill="1" applyBorder="1"/>
    <xf numFmtId="0" fontId="8" fillId="0" borderId="4" xfId="1" applyFont="1" applyFill="1" applyBorder="1" applyAlignment="1">
      <alignment horizontal="left" vertical="center" wrapText="1"/>
    </xf>
    <xf numFmtId="49" fontId="8" fillId="5" borderId="2" xfId="0" applyNumberFormat="1" applyFont="1" applyFill="1" applyBorder="1" applyAlignment="1">
      <alignment horizontal="center" vertical="center" wrapText="1"/>
    </xf>
    <xf numFmtId="0" fontId="8" fillId="0" borderId="8" xfId="0" applyFont="1" applyBorder="1" applyAlignment="1">
      <alignment horizontal="left" vertical="center" wrapText="1"/>
    </xf>
    <xf numFmtId="0" fontId="8" fillId="5" borderId="8" xfId="0" applyFont="1" applyFill="1" applyBorder="1" applyAlignment="1">
      <alignment horizontal="left" vertical="center"/>
    </xf>
    <xf numFmtId="0" fontId="9" fillId="5" borderId="2" xfId="0" applyFont="1" applyFill="1" applyBorder="1" applyAlignment="1">
      <alignment vertical="center"/>
    </xf>
    <xf numFmtId="0" fontId="8" fillId="0" borderId="8" xfId="0" applyFont="1" applyBorder="1" applyAlignment="1">
      <alignment horizontal="left" vertical="center"/>
    </xf>
    <xf numFmtId="49" fontId="8" fillId="0" borderId="2" xfId="0" applyNumberFormat="1" applyFont="1" applyBorder="1" applyAlignment="1">
      <alignment horizontal="center" vertical="center" wrapText="1"/>
    </xf>
    <xf numFmtId="0" fontId="8" fillId="0" borderId="2" xfId="0" applyFont="1" applyBorder="1" applyAlignment="1">
      <alignment horizontal="left" vertical="center"/>
    </xf>
    <xf numFmtId="0" fontId="9" fillId="0" borderId="6" xfId="0" applyFont="1" applyBorder="1" applyAlignment="1">
      <alignment vertical="center"/>
    </xf>
    <xf numFmtId="0" fontId="9" fillId="0" borderId="6" xfId="0" applyFont="1" applyBorder="1" applyAlignment="1">
      <alignment vertical="center" wrapText="1"/>
    </xf>
    <xf numFmtId="0" fontId="21" fillId="5" borderId="2" xfId="0" applyFont="1" applyFill="1" applyBorder="1" applyAlignment="1">
      <alignment vertical="center"/>
    </xf>
    <xf numFmtId="0" fontId="9" fillId="0" borderId="2" xfId="0" applyFont="1" applyBorder="1"/>
    <xf numFmtId="0" fontId="7" fillId="0" borderId="2" xfId="0" applyFont="1" applyBorder="1"/>
    <xf numFmtId="0" fontId="9" fillId="0" borderId="2" xfId="0" applyFont="1" applyBorder="1" applyAlignment="1">
      <alignment horizontal="center" wrapText="1"/>
    </xf>
    <xf numFmtId="0" fontId="6" fillId="0" borderId="2" xfId="0" applyFont="1" applyBorder="1" applyAlignment="1">
      <alignment horizontal="left"/>
    </xf>
    <xf numFmtId="0" fontId="5" fillId="7" borderId="8" xfId="0" applyFont="1" applyFill="1" applyBorder="1" applyAlignment="1">
      <alignment horizontal="left"/>
    </xf>
    <xf numFmtId="0" fontId="8" fillId="7" borderId="8" xfId="0" applyFont="1" applyFill="1" applyBorder="1" applyAlignment="1">
      <alignment horizontal="left" wrapText="1"/>
    </xf>
    <xf numFmtId="0" fontId="11" fillId="7" borderId="2" xfId="0" applyFont="1" applyFill="1" applyBorder="1" applyAlignment="1">
      <alignment horizontal="center"/>
    </xf>
    <xf numFmtId="0" fontId="11" fillId="7" borderId="31" xfId="0" applyFont="1" applyFill="1" applyBorder="1" applyAlignment="1">
      <alignment horizontal="center"/>
    </xf>
    <xf numFmtId="49" fontId="11" fillId="7" borderId="2" xfId="0" applyNumberFormat="1" applyFont="1" applyFill="1" applyBorder="1" applyAlignment="1">
      <alignment horizontal="center"/>
    </xf>
    <xf numFmtId="1" fontId="8" fillId="7" borderId="2" xfId="0" applyNumberFormat="1" applyFont="1" applyFill="1" applyBorder="1" applyAlignment="1">
      <alignment horizontal="center" vertical="center"/>
    </xf>
    <xf numFmtId="0" fontId="8" fillId="7" borderId="2" xfId="0" applyFont="1" applyFill="1" applyBorder="1" applyAlignment="1">
      <alignment horizontal="center" vertical="center"/>
    </xf>
    <xf numFmtId="0" fontId="8" fillId="7" borderId="2" xfId="0" applyFont="1" applyFill="1" applyBorder="1" applyAlignment="1">
      <alignment horizontal="center"/>
    </xf>
    <xf numFmtId="0" fontId="18" fillId="7" borderId="0" xfId="0" applyFont="1" applyFill="1" applyAlignment="1">
      <alignment vertical="center"/>
    </xf>
    <xf numFmtId="0" fontId="8" fillId="7" borderId="8" xfId="0" applyFont="1" applyFill="1" applyBorder="1" applyAlignment="1">
      <alignment horizontal="left" vertical="center" wrapText="1"/>
    </xf>
    <xf numFmtId="0" fontId="8" fillId="7" borderId="3" xfId="0" applyFont="1" applyFill="1" applyBorder="1" applyAlignment="1">
      <alignment horizontal="left" wrapText="1"/>
    </xf>
    <xf numFmtId="49" fontId="11" fillId="7" borderId="31" xfId="0" applyNumberFormat="1" applyFont="1" applyFill="1" applyBorder="1" applyAlignment="1">
      <alignment horizontal="center"/>
    </xf>
    <xf numFmtId="0" fontId="8" fillId="7" borderId="8" xfId="0" applyFont="1" applyFill="1" applyBorder="1" applyAlignment="1">
      <alignment vertical="center" wrapText="1"/>
    </xf>
    <xf numFmtId="0" fontId="18" fillId="7" borderId="0" xfId="0" applyFont="1" applyFill="1" applyAlignment="1">
      <alignment horizontal="center" vertical="center"/>
    </xf>
    <xf numFmtId="0" fontId="17" fillId="7" borderId="0" xfId="0" applyFont="1" applyFill="1" applyAlignment="1">
      <alignment vertical="center"/>
    </xf>
    <xf numFmtId="0" fontId="11" fillId="7" borderId="0" xfId="0" applyFont="1" applyFill="1" applyAlignment="1">
      <alignment horizontal="center"/>
    </xf>
    <xf numFmtId="0" fontId="17" fillId="7" borderId="0" xfId="0" applyFont="1" applyFill="1" applyAlignment="1">
      <alignment horizontal="center" vertical="center"/>
    </xf>
    <xf numFmtId="1" fontId="11" fillId="7" borderId="2" xfId="0" applyNumberFormat="1" applyFont="1" applyFill="1" applyBorder="1" applyAlignment="1">
      <alignment horizontal="center" vertical="center"/>
    </xf>
    <xf numFmtId="0" fontId="11" fillId="7" borderId="2" xfId="0" applyFont="1" applyFill="1" applyBorder="1" applyAlignment="1">
      <alignment horizontal="center" vertical="center"/>
    </xf>
    <xf numFmtId="2" fontId="11" fillId="7" borderId="2" xfId="0" applyNumberFormat="1" applyFont="1" applyFill="1" applyBorder="1" applyAlignment="1">
      <alignment horizontal="center" vertical="center"/>
    </xf>
    <xf numFmtId="165" fontId="13" fillId="0" borderId="0" xfId="4" applyFont="1" applyBorder="1" applyAlignment="1">
      <alignment vertical="center"/>
    </xf>
    <xf numFmtId="0" fontId="31" fillId="0" borderId="0" xfId="0" applyFont="1" applyBorder="1" applyAlignment="1">
      <alignment horizontal="left"/>
    </xf>
    <xf numFmtId="0" fontId="9" fillId="0" borderId="30" xfId="0" applyFont="1" applyBorder="1" applyAlignment="1">
      <alignment horizontal="left"/>
    </xf>
    <xf numFmtId="0" fontId="33" fillId="0" borderId="0" xfId="0" applyFont="1" applyBorder="1" applyAlignment="1">
      <alignment horizontal="left"/>
    </xf>
    <xf numFmtId="0" fontId="31" fillId="0" borderId="0" xfId="0" applyFont="1" applyAlignment="1">
      <alignment horizontal="left" wrapText="1"/>
    </xf>
    <xf numFmtId="0" fontId="20" fillId="0" borderId="0" xfId="0" applyFont="1" applyBorder="1" applyAlignment="1">
      <alignment horizontal="left" wrapText="1"/>
    </xf>
    <xf numFmtId="0" fontId="21" fillId="0" borderId="0" xfId="0" applyFont="1" applyBorder="1" applyAlignment="1">
      <alignment horizontal="center"/>
    </xf>
    <xf numFmtId="0" fontId="8" fillId="0" borderId="0" xfId="0" applyFont="1" applyBorder="1" applyAlignment="1">
      <alignment horizontal="left" vertical="center"/>
    </xf>
    <xf numFmtId="0" fontId="7" fillId="0" borderId="0" xfId="0" applyFont="1" applyBorder="1" applyAlignment="1">
      <alignment vertical="center"/>
    </xf>
    <xf numFmtId="0" fontId="20" fillId="0" borderId="0" xfId="0" applyFont="1" applyBorder="1" applyAlignment="1">
      <alignment horizontal="left"/>
    </xf>
    <xf numFmtId="14" fontId="9" fillId="0" borderId="30" xfId="0" applyNumberFormat="1" applyFont="1" applyBorder="1" applyAlignment="1">
      <alignment horizontal="center"/>
    </xf>
    <xf numFmtId="0" fontId="9" fillId="0" borderId="30" xfId="0" applyFont="1" applyBorder="1" applyAlignment="1">
      <alignment horizontal="center"/>
    </xf>
    <xf numFmtId="0" fontId="9" fillId="0" borderId="0" xfId="0" applyFont="1" applyAlignment="1">
      <alignment horizontal="center"/>
    </xf>
    <xf numFmtId="0" fontId="8" fillId="0" borderId="30" xfId="5" applyFont="1" applyBorder="1" applyAlignment="1">
      <alignment horizontal="left"/>
    </xf>
    <xf numFmtId="0" fontId="9" fillId="0" borderId="0" xfId="0" applyFont="1" applyBorder="1" applyAlignment="1">
      <alignment horizontal="center"/>
    </xf>
    <xf numFmtId="0" fontId="27" fillId="0" borderId="0" xfId="0" applyFont="1" applyBorder="1" applyAlignment="1">
      <alignment horizontal="center" vertical="center"/>
    </xf>
    <xf numFmtId="0" fontId="28" fillId="0" borderId="0" xfId="0" applyFont="1" applyBorder="1" applyAlignment="1">
      <alignment horizontal="center"/>
    </xf>
    <xf numFmtId="0" fontId="19" fillId="0" borderId="0" xfId="0" applyFont="1" applyBorder="1" applyAlignment="1">
      <alignment horizontal="center" vertical="center"/>
    </xf>
    <xf numFmtId="0" fontId="20" fillId="0" borderId="0" xfId="0" applyFont="1" applyBorder="1" applyAlignment="1">
      <alignment horizontal="left" vertical="center" wrapText="1"/>
    </xf>
    <xf numFmtId="0" fontId="29" fillId="0" borderId="30" xfId="0" applyFont="1" applyBorder="1" applyAlignment="1">
      <alignment horizontal="left"/>
    </xf>
    <xf numFmtId="0" fontId="30" fillId="0" borderId="33" xfId="0" applyFont="1" applyBorder="1" applyAlignment="1">
      <alignment horizontal="left" vertical="center"/>
    </xf>
    <xf numFmtId="0" fontId="11" fillId="0" borderId="0" xfId="0" applyFont="1" applyBorder="1" applyAlignment="1">
      <alignment horizontal="center" vertical="center"/>
    </xf>
    <xf numFmtId="165" fontId="31" fillId="0" borderId="0" xfId="4" applyFont="1" applyBorder="1" applyAlignment="1">
      <alignment horizontal="left" wrapText="1"/>
    </xf>
    <xf numFmtId="165" fontId="32" fillId="0" borderId="0" xfId="4" applyFont="1" applyBorder="1" applyAlignment="1">
      <alignment horizontal="left" vertical="center" wrapText="1"/>
    </xf>
    <xf numFmtId="165" fontId="9" fillId="0" borderId="0" xfId="4" applyFont="1" applyBorder="1" applyAlignment="1">
      <alignment horizontal="left" vertical="center" wrapText="1"/>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11" fillId="0" borderId="0" xfId="0" applyFont="1" applyAlignment="1">
      <alignment horizontal="left"/>
    </xf>
    <xf numFmtId="0" fontId="8" fillId="0" borderId="15" xfId="3" applyFont="1" applyFill="1" applyBorder="1" applyAlignment="1">
      <alignment horizontal="center" vertical="center" wrapText="1"/>
    </xf>
    <xf numFmtId="0" fontId="8" fillId="0" borderId="25" xfId="3" applyFont="1" applyFill="1" applyBorder="1" applyAlignment="1">
      <alignment horizontal="center" vertical="center" wrapText="1"/>
    </xf>
    <xf numFmtId="0" fontId="8" fillId="0" borderId="16" xfId="3" applyFont="1" applyFill="1" applyBorder="1" applyAlignment="1">
      <alignment horizontal="center" vertical="center" wrapText="1"/>
    </xf>
    <xf numFmtId="0" fontId="8" fillId="0" borderId="17" xfId="3" applyFont="1" applyFill="1" applyBorder="1" applyAlignment="1">
      <alignment horizontal="center" vertical="center" wrapText="1"/>
    </xf>
    <xf numFmtId="0" fontId="8" fillId="0" borderId="26" xfId="3" applyFont="1" applyFill="1" applyBorder="1" applyAlignment="1">
      <alignment horizontal="center" vertical="center" wrapText="1"/>
    </xf>
    <xf numFmtId="0" fontId="8" fillId="0" borderId="27" xfId="3" applyFont="1" applyFill="1" applyBorder="1" applyAlignment="1">
      <alignment horizontal="center" vertical="center" wrapText="1"/>
    </xf>
    <xf numFmtId="0" fontId="8" fillId="0" borderId="18" xfId="3" applyFont="1" applyFill="1" applyBorder="1" applyAlignment="1">
      <alignment horizontal="center" vertical="center" wrapText="1"/>
    </xf>
    <xf numFmtId="0" fontId="8" fillId="0" borderId="28" xfId="3" applyFont="1" applyFill="1" applyBorder="1" applyAlignment="1">
      <alignment horizontal="center" vertical="center" wrapText="1"/>
    </xf>
    <xf numFmtId="0" fontId="8" fillId="0" borderId="19" xfId="3" applyFont="1" applyFill="1" applyBorder="1" applyAlignment="1">
      <alignment horizontal="center" vertical="center" wrapText="1"/>
    </xf>
    <xf numFmtId="0" fontId="8" fillId="0" borderId="29" xfId="3" applyFont="1" applyFill="1" applyBorder="1" applyAlignment="1">
      <alignment horizontal="center" vertical="center" wrapText="1"/>
    </xf>
    <xf numFmtId="49" fontId="11" fillId="5" borderId="4" xfId="0" applyNumberFormat="1" applyFont="1" applyFill="1" applyBorder="1" applyAlignment="1">
      <alignment horizontal="center" vertical="center"/>
    </xf>
    <xf numFmtId="49" fontId="11" fillId="5" borderId="5" xfId="0" applyNumberFormat="1" applyFont="1" applyFill="1" applyBorder="1" applyAlignment="1">
      <alignment horizontal="center" vertical="center"/>
    </xf>
    <xf numFmtId="49" fontId="11" fillId="5" borderId="6" xfId="0" applyNumberFormat="1" applyFont="1" applyFill="1" applyBorder="1" applyAlignment="1">
      <alignment horizontal="center" vertical="center"/>
    </xf>
    <xf numFmtId="0" fontId="11" fillId="5" borderId="4"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6" xfId="0" applyFont="1" applyFill="1" applyBorder="1" applyAlignment="1">
      <alignment horizontal="center" vertical="center"/>
    </xf>
    <xf numFmtId="0" fontId="8" fillId="5" borderId="2" xfId="0" applyFont="1" applyFill="1" applyBorder="1" applyAlignment="1">
      <alignment horizontal="center" vertical="center" wrapText="1"/>
    </xf>
    <xf numFmtId="0" fontId="5" fillId="0" borderId="0" xfId="0" applyFont="1" applyAlignment="1">
      <alignment horizontal="left" vertical="center" wrapText="1"/>
    </xf>
    <xf numFmtId="0" fontId="11" fillId="5" borderId="2" xfId="0" applyFont="1" applyFill="1" applyBorder="1" applyAlignment="1">
      <alignment horizontal="left" vertical="center"/>
    </xf>
    <xf numFmtId="0" fontId="5" fillId="5" borderId="2" xfId="0" applyFont="1" applyFill="1" applyBorder="1" applyAlignment="1">
      <alignment horizontal="center" vertical="center" textRotation="90" wrapText="1"/>
    </xf>
    <xf numFmtId="0" fontId="5" fillId="5" borderId="2" xfId="0" applyFont="1" applyFill="1" applyBorder="1" applyAlignment="1">
      <alignment horizontal="center" vertical="center" wrapText="1"/>
    </xf>
    <xf numFmtId="0" fontId="18" fillId="5" borderId="2" xfId="0" applyFont="1" applyFill="1" applyBorder="1" applyAlignment="1">
      <alignment horizontal="center" vertical="center" textRotation="90" wrapText="1"/>
    </xf>
    <xf numFmtId="0" fontId="11" fillId="0" borderId="0" xfId="0" applyFont="1" applyBorder="1" applyAlignment="1">
      <alignment horizontal="left" vertical="center"/>
    </xf>
    <xf numFmtId="0" fontId="11" fillId="0" borderId="0" xfId="0" applyFont="1" applyAlignment="1">
      <alignment horizontal="left" vertical="center"/>
    </xf>
    <xf numFmtId="0" fontId="5" fillId="5" borderId="2" xfId="0" applyFont="1" applyFill="1" applyBorder="1" applyAlignment="1">
      <alignment horizontal="left" vertical="center" textRotation="90" wrapText="1"/>
    </xf>
    <xf numFmtId="165" fontId="5" fillId="5" borderId="2" xfId="4" applyFont="1" applyFill="1" applyBorder="1" applyAlignment="1">
      <alignment horizontal="center" vertical="center" textRotation="90" wrapText="1"/>
    </xf>
    <xf numFmtId="0" fontId="38" fillId="0" borderId="0" xfId="0" applyFont="1" applyAlignment="1">
      <alignment horizontal="center" vertical="center" wrapText="1"/>
    </xf>
    <xf numFmtId="0" fontId="15" fillId="0" borderId="0" xfId="0" applyFont="1" applyAlignment="1">
      <alignment horizontal="left" vertical="top" wrapText="1"/>
    </xf>
    <xf numFmtId="0" fontId="5" fillId="0" borderId="0" xfId="0" applyFont="1" applyAlignment="1">
      <alignment horizontal="left" wrapText="1"/>
    </xf>
    <xf numFmtId="0" fontId="5" fillId="0" borderId="0" xfId="0" applyFont="1" applyBorder="1" applyAlignment="1">
      <alignment horizontal="left" vertical="top" wrapText="1"/>
    </xf>
    <xf numFmtId="49" fontId="5" fillId="0" borderId="0" xfId="0" applyNumberFormat="1" applyFont="1" applyBorder="1" applyAlignment="1">
      <alignment horizontal="left" vertical="center" wrapText="1"/>
    </xf>
    <xf numFmtId="0" fontId="5" fillId="0" borderId="0" xfId="0" applyFont="1" applyAlignment="1">
      <alignment horizontal="left" vertical="top" wrapText="1"/>
    </xf>
    <xf numFmtId="49" fontId="5" fillId="0" borderId="0" xfId="0" applyNumberFormat="1" applyFont="1" applyAlignment="1">
      <alignment horizontal="left" vertical="top" wrapText="1"/>
    </xf>
    <xf numFmtId="0" fontId="35" fillId="0" borderId="0" xfId="0" applyFont="1" applyAlignment="1">
      <alignment horizontal="left" vertical="top" wrapText="1"/>
    </xf>
    <xf numFmtId="0" fontId="19" fillId="0" borderId="0" xfId="0" applyFont="1" applyAlignment="1">
      <alignment horizontal="left" vertical="top" wrapText="1"/>
    </xf>
    <xf numFmtId="0" fontId="5" fillId="0" borderId="0" xfId="0" applyFont="1" applyAlignment="1">
      <alignment horizontal="left" vertical="top"/>
    </xf>
    <xf numFmtId="0" fontId="15" fillId="0" borderId="2" xfId="0" applyFont="1" applyBorder="1" applyAlignment="1">
      <alignment horizontal="center" vertical="top" wrapText="1"/>
    </xf>
    <xf numFmtId="0" fontId="15" fillId="0" borderId="0" xfId="0" applyFont="1" applyAlignment="1">
      <alignment horizontal="left"/>
    </xf>
    <xf numFmtId="0" fontId="5" fillId="0" borderId="0" xfId="0" applyFont="1" applyAlignment="1">
      <alignment horizontal="left" vertical="center"/>
    </xf>
    <xf numFmtId="165" fontId="15" fillId="0" borderId="2" xfId="4" applyFont="1" applyFill="1" applyBorder="1" applyAlignment="1">
      <alignment horizontal="center" vertical="top" wrapText="1"/>
    </xf>
    <xf numFmtId="0" fontId="21" fillId="0" borderId="0" xfId="0" applyFont="1" applyAlignment="1">
      <alignment horizontal="left"/>
    </xf>
    <xf numFmtId="0" fontId="15" fillId="0" borderId="2" xfId="0" applyFont="1" applyBorder="1" applyAlignment="1">
      <alignment horizontal="left" vertical="top" wrapText="1"/>
    </xf>
    <xf numFmtId="0" fontId="5" fillId="0" borderId="8" xfId="0" applyFont="1" applyBorder="1" applyAlignment="1">
      <alignment horizontal="center" vertical="top" wrapText="1"/>
    </xf>
    <xf numFmtId="0" fontId="5" fillId="0" borderId="32" xfId="0" applyFont="1" applyBorder="1" applyAlignment="1">
      <alignment horizontal="center" vertical="top" wrapText="1"/>
    </xf>
    <xf numFmtId="0" fontId="5" fillId="0" borderId="31" xfId="0" applyFont="1" applyBorder="1" applyAlignment="1">
      <alignment horizontal="center" vertical="top" wrapText="1"/>
    </xf>
    <xf numFmtId="164" fontId="15" fillId="0" borderId="2" xfId="4" applyNumberFormat="1" applyFont="1" applyFill="1" applyBorder="1" applyAlignment="1">
      <alignment horizontal="center" vertical="top" wrapText="1"/>
    </xf>
    <xf numFmtId="0" fontId="5" fillId="0" borderId="8" xfId="0" applyFont="1" applyBorder="1" applyAlignment="1">
      <alignment horizontal="left" vertical="top" wrapText="1"/>
    </xf>
    <xf numFmtId="0" fontId="5" fillId="0" borderId="32" xfId="0" applyFont="1" applyBorder="1" applyAlignment="1">
      <alignment horizontal="left" vertical="top" wrapText="1"/>
    </xf>
    <xf numFmtId="0" fontId="5" fillId="0" borderId="31" xfId="0" applyFont="1" applyBorder="1" applyAlignment="1">
      <alignment horizontal="left" vertical="top" wrapText="1"/>
    </xf>
    <xf numFmtId="0" fontId="15" fillId="0" borderId="8" xfId="0" applyFont="1" applyBorder="1" applyAlignment="1">
      <alignment horizontal="center" vertical="top" wrapText="1"/>
    </xf>
    <xf numFmtId="0" fontId="15" fillId="0" borderId="32" xfId="0" applyFont="1" applyBorder="1" applyAlignment="1">
      <alignment horizontal="center" vertical="top" wrapText="1"/>
    </xf>
    <xf numFmtId="0" fontId="15" fillId="0" borderId="31" xfId="0" applyFont="1" applyBorder="1" applyAlignment="1">
      <alignment horizontal="center" vertical="top" wrapText="1"/>
    </xf>
    <xf numFmtId="0" fontId="21" fillId="5" borderId="2" xfId="0" applyFont="1" applyFill="1" applyBorder="1" applyAlignment="1">
      <alignment horizontal="left" vertical="center" wrapText="1"/>
    </xf>
    <xf numFmtId="0" fontId="5" fillId="0" borderId="8" xfId="0" applyFont="1" applyBorder="1" applyAlignment="1">
      <alignment vertical="top" wrapText="1"/>
    </xf>
    <xf numFmtId="0" fontId="5" fillId="0" borderId="32" xfId="0" applyFont="1" applyBorder="1" applyAlignment="1">
      <alignment vertical="top" wrapText="1"/>
    </xf>
    <xf numFmtId="0" fontId="5" fillId="0" borderId="31" xfId="0" applyFont="1" applyBorder="1" applyAlignment="1">
      <alignment vertical="top" wrapText="1"/>
    </xf>
    <xf numFmtId="0" fontId="21" fillId="5" borderId="8" xfId="0" applyFont="1" applyFill="1" applyBorder="1" applyAlignment="1">
      <alignment horizontal="left" vertical="center" wrapText="1"/>
    </xf>
    <xf numFmtId="0" fontId="21" fillId="5" borderId="32" xfId="0" applyFont="1" applyFill="1" applyBorder="1" applyAlignment="1">
      <alignment horizontal="left" vertical="center" wrapText="1"/>
    </xf>
    <xf numFmtId="0" fontId="21" fillId="5" borderId="31" xfId="0" applyFont="1" applyFill="1" applyBorder="1" applyAlignment="1">
      <alignment horizontal="left" vertical="center" wrapText="1"/>
    </xf>
    <xf numFmtId="0" fontId="15" fillId="0" borderId="7" xfId="0" applyFont="1" applyBorder="1" applyAlignment="1">
      <alignment horizontal="left" vertical="center"/>
    </xf>
    <xf numFmtId="0" fontId="15" fillId="0" borderId="0" xfId="0" applyFont="1" applyBorder="1" applyAlignment="1">
      <alignment horizontal="left" vertical="center"/>
    </xf>
    <xf numFmtId="0" fontId="21" fillId="0" borderId="0" xfId="0" applyFont="1" applyAlignment="1">
      <alignment horizontal="left" vertical="center" wrapText="1"/>
    </xf>
    <xf numFmtId="0" fontId="15" fillId="0" borderId="6" xfId="0" applyFont="1" applyBorder="1" applyAlignment="1">
      <alignment horizontal="left" vertical="top" wrapText="1"/>
    </xf>
    <xf numFmtId="0" fontId="5" fillId="0" borderId="2" xfId="0" applyFont="1" applyBorder="1" applyAlignment="1">
      <alignment horizontal="center" vertical="top" wrapText="1"/>
    </xf>
    <xf numFmtId="164" fontId="15" fillId="0" borderId="8" xfId="0" applyNumberFormat="1" applyFont="1" applyBorder="1" applyAlignment="1">
      <alignment horizontal="center" vertical="top" wrapText="1"/>
    </xf>
    <xf numFmtId="164" fontId="15" fillId="0" borderId="32" xfId="0" applyNumberFormat="1" applyFont="1" applyBorder="1" applyAlignment="1">
      <alignment horizontal="center" vertical="top" wrapText="1"/>
    </xf>
    <xf numFmtId="164" fontId="15" fillId="0" borderId="31" xfId="0" applyNumberFormat="1" applyFont="1" applyBorder="1" applyAlignment="1">
      <alignment horizontal="center" vertical="top" wrapText="1"/>
    </xf>
    <xf numFmtId="0" fontId="8" fillId="0" borderId="0" xfId="0" applyFont="1" applyAlignment="1">
      <alignment horizontal="left" vertical="top" wrapText="1"/>
    </xf>
    <xf numFmtId="0" fontId="15" fillId="0" borderId="8" xfId="0" applyFont="1" applyBorder="1" applyAlignment="1">
      <alignment horizontal="left" vertical="top" wrapText="1"/>
    </xf>
    <xf numFmtId="0" fontId="15" fillId="0" borderId="32" xfId="0" applyFont="1" applyBorder="1" applyAlignment="1">
      <alignment horizontal="left" vertical="top" wrapText="1"/>
    </xf>
    <xf numFmtId="0" fontId="15" fillId="0" borderId="31" xfId="0" applyFont="1" applyBorder="1" applyAlignment="1">
      <alignment horizontal="left" vertical="top" wrapText="1"/>
    </xf>
    <xf numFmtId="0" fontId="15" fillId="0" borderId="4" xfId="0" applyFont="1" applyBorder="1" applyAlignment="1">
      <alignment horizontal="left" vertical="top" wrapText="1"/>
    </xf>
    <xf numFmtId="0" fontId="20" fillId="0" borderId="4" xfId="0" applyFont="1" applyBorder="1" applyAlignment="1">
      <alignment horizontal="left" vertical="center" wrapText="1"/>
    </xf>
    <xf numFmtId="0" fontId="20" fillId="0" borderId="6" xfId="0" applyFont="1" applyBorder="1" applyAlignment="1">
      <alignment horizontal="left" vertical="center" wrapText="1"/>
    </xf>
    <xf numFmtId="0" fontId="5" fillId="0" borderId="3" xfId="0" applyFont="1" applyBorder="1" applyAlignment="1">
      <alignment horizontal="left" vertical="center" wrapText="1"/>
    </xf>
    <xf numFmtId="0" fontId="5" fillId="0" borderId="33" xfId="0" applyFont="1" applyBorder="1" applyAlignment="1">
      <alignment horizontal="left" vertical="center" wrapText="1"/>
    </xf>
    <xf numFmtId="0" fontId="5" fillId="0" borderId="35" xfId="0" applyFont="1" applyBorder="1" applyAlignment="1">
      <alignment horizontal="left" vertical="center" wrapText="1"/>
    </xf>
    <xf numFmtId="0" fontId="5" fillId="0" borderId="34" xfId="0" applyFont="1" applyBorder="1" applyAlignment="1">
      <alignment horizontal="left" vertical="center" wrapText="1"/>
    </xf>
    <xf numFmtId="0" fontId="5" fillId="0" borderId="30" xfId="0" applyFont="1" applyBorder="1" applyAlignment="1">
      <alignment horizontal="left" vertical="center" wrapText="1"/>
    </xf>
    <xf numFmtId="0" fontId="5" fillId="0" borderId="36" xfId="0" applyFont="1" applyBorder="1" applyAlignment="1">
      <alignment horizontal="left" vertical="center" wrapText="1"/>
    </xf>
    <xf numFmtId="0" fontId="5" fillId="0" borderId="4" xfId="0" applyFont="1" applyBorder="1" applyAlignment="1">
      <alignment horizontal="right" vertical="top" wrapText="1"/>
    </xf>
    <xf numFmtId="0" fontId="5" fillId="0" borderId="6" xfId="0" applyFont="1" applyBorder="1" applyAlignment="1">
      <alignment horizontal="right" vertical="top" wrapText="1"/>
    </xf>
    <xf numFmtId="164" fontId="15" fillId="0" borderId="2" xfId="0" applyNumberFormat="1" applyFont="1" applyBorder="1" applyAlignment="1">
      <alignment horizontal="center" vertical="top" wrapText="1"/>
    </xf>
    <xf numFmtId="14" fontId="5" fillId="0" borderId="30" xfId="0" applyNumberFormat="1" applyFont="1" applyBorder="1" applyAlignment="1">
      <alignment horizontal="left"/>
    </xf>
    <xf numFmtId="49" fontId="5" fillId="0" borderId="30" xfId="0" applyNumberFormat="1" applyFont="1" applyBorder="1" applyAlignment="1">
      <alignment horizontal="left"/>
    </xf>
    <xf numFmtId="0" fontId="15" fillId="0" borderId="0" xfId="0" applyFont="1" applyAlignment="1">
      <alignment horizontal="left" vertical="center"/>
    </xf>
    <xf numFmtId="0" fontId="5" fillId="0" borderId="0" xfId="0" applyFont="1" applyAlignment="1">
      <alignment horizontal="left"/>
    </xf>
    <xf numFmtId="0" fontId="5" fillId="5" borderId="2" xfId="0" applyFont="1" applyFill="1" applyBorder="1" applyAlignment="1">
      <alignment horizontal="left" vertical="top" wrapText="1"/>
    </xf>
    <xf numFmtId="0" fontId="5" fillId="0" borderId="2" xfId="0" applyFont="1" applyBorder="1" applyAlignment="1">
      <alignment horizontal="center" vertical="center" wrapText="1"/>
    </xf>
    <xf numFmtId="0" fontId="8" fillId="0" borderId="2" xfId="0" applyFont="1" applyBorder="1" applyAlignment="1">
      <alignment horizontal="center" vertical="center"/>
    </xf>
    <xf numFmtId="0" fontId="11" fillId="0" borderId="2" xfId="0" applyFont="1" applyBorder="1" applyAlignment="1">
      <alignment horizontal="center" vertical="center"/>
    </xf>
    <xf numFmtId="49" fontId="11" fillId="0" borderId="2" xfId="0" applyNumberFormat="1" applyFont="1" applyBorder="1" applyAlignment="1">
      <alignment horizontal="center" vertical="center"/>
    </xf>
    <xf numFmtId="0" fontId="11"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vertical="center" wrapText="1"/>
    </xf>
  </cellXfs>
  <cellStyles count="6">
    <cellStyle name="Вывод" xfId="3" builtinId="21"/>
    <cellStyle name="Гиперссылка" xfId="5" builtinId="8"/>
    <cellStyle name="Нейтральный" xfId="2" builtinId="28"/>
    <cellStyle name="Обычный" xfId="0" builtinId="0"/>
    <cellStyle name="Финансовый" xfId="4" builtinId="3"/>
    <cellStyle name="Хороший" xfId="1"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7"/>
  <sheetViews>
    <sheetView view="pageBreakPreview" topLeftCell="A14" zoomScaleNormal="100" zoomScaleSheetLayoutView="100" workbookViewId="0">
      <selection activeCell="D34" sqref="D34:I34"/>
    </sheetView>
  </sheetViews>
  <sheetFormatPr defaultRowHeight="18" x14ac:dyDescent="0.25"/>
  <cols>
    <col min="1" max="3" width="9.140625" style="1"/>
    <col min="4" max="4" width="11.5703125" style="1" customWidth="1"/>
    <col min="5" max="9" width="9.140625" style="1"/>
    <col min="10" max="10" width="10.140625" style="1" customWidth="1"/>
    <col min="11" max="16384" width="9.140625" style="1"/>
  </cols>
  <sheetData>
    <row r="1" spans="1:15" x14ac:dyDescent="0.25">
      <c r="A1" s="52"/>
      <c r="B1" s="52"/>
      <c r="C1" s="52"/>
      <c r="D1" s="52"/>
      <c r="E1" s="52"/>
      <c r="F1" s="53"/>
      <c r="G1" s="58"/>
      <c r="H1" s="58"/>
      <c r="I1" s="58"/>
      <c r="J1" s="52"/>
      <c r="L1" s="244" t="s">
        <v>187</v>
      </c>
      <c r="M1" s="244"/>
      <c r="N1" s="244"/>
      <c r="O1" s="52"/>
    </row>
    <row r="2" spans="1:15" x14ac:dyDescent="0.25">
      <c r="A2" s="52"/>
      <c r="B2" s="52"/>
      <c r="C2" s="52"/>
      <c r="D2" s="52"/>
      <c r="E2" s="52"/>
      <c r="F2" s="52"/>
      <c r="G2" s="54"/>
      <c r="H2" s="54"/>
      <c r="I2" s="54"/>
      <c r="J2" s="52"/>
      <c r="K2" s="57"/>
      <c r="L2" s="244" t="s">
        <v>188</v>
      </c>
      <c r="M2" s="244"/>
      <c r="N2" s="244"/>
      <c r="O2" s="52"/>
    </row>
    <row r="3" spans="1:15" x14ac:dyDescent="0.25">
      <c r="A3" s="52"/>
      <c r="B3" s="52"/>
      <c r="C3" s="52"/>
      <c r="D3" s="52"/>
      <c r="E3" s="52"/>
      <c r="F3" s="57"/>
      <c r="G3" s="57"/>
      <c r="H3" s="57"/>
      <c r="I3" s="57"/>
      <c r="J3" s="52"/>
      <c r="K3" s="52"/>
      <c r="L3" s="244" t="s">
        <v>189</v>
      </c>
      <c r="M3" s="244"/>
      <c r="N3" s="244"/>
      <c r="O3" s="52"/>
    </row>
    <row r="4" spans="1:15" x14ac:dyDescent="0.25">
      <c r="A4" s="52"/>
      <c r="B4" s="52"/>
      <c r="C4" s="52"/>
      <c r="D4" s="52"/>
      <c r="E4" s="52"/>
      <c r="F4" s="52"/>
      <c r="G4" s="52"/>
      <c r="H4" s="52"/>
      <c r="I4" s="52"/>
      <c r="J4" s="52"/>
      <c r="K4" s="52"/>
      <c r="L4" s="63"/>
      <c r="M4" s="63"/>
      <c r="N4" s="63"/>
      <c r="O4" s="52"/>
    </row>
    <row r="5" spans="1:15" x14ac:dyDescent="0.25">
      <c r="A5" s="52"/>
      <c r="B5" s="52"/>
      <c r="C5" s="52"/>
      <c r="D5" s="52"/>
      <c r="E5" s="52"/>
      <c r="F5" s="57"/>
      <c r="G5" s="57"/>
      <c r="H5" s="57"/>
      <c r="I5" s="57"/>
      <c r="J5" s="52"/>
      <c r="K5" s="52"/>
      <c r="L5" s="52"/>
      <c r="M5" s="52"/>
      <c r="N5" s="52"/>
      <c r="O5" s="52"/>
    </row>
    <row r="6" spans="1:15" ht="23.25" x14ac:dyDescent="0.25">
      <c r="A6" s="52"/>
      <c r="B6" s="52"/>
      <c r="C6" s="52"/>
      <c r="D6" s="52"/>
      <c r="E6" s="52"/>
      <c r="F6" s="245" t="s">
        <v>96</v>
      </c>
      <c r="G6" s="245"/>
      <c r="H6" s="245"/>
      <c r="I6" s="245"/>
      <c r="J6" s="245"/>
      <c r="K6" s="52"/>
      <c r="L6" s="52"/>
      <c r="M6" s="52"/>
      <c r="N6" s="52"/>
      <c r="O6" s="52"/>
    </row>
    <row r="7" spans="1:15" x14ac:dyDescent="0.25">
      <c r="A7" s="52"/>
      <c r="B7" s="52"/>
      <c r="C7" s="52"/>
      <c r="D7" s="52"/>
      <c r="E7" s="236" t="s">
        <v>190</v>
      </c>
      <c r="F7" s="236"/>
      <c r="G7" s="236"/>
      <c r="H7" s="236"/>
      <c r="I7" s="236"/>
      <c r="J7" s="236"/>
      <c r="K7" s="236"/>
      <c r="L7" s="52"/>
      <c r="M7" s="52"/>
      <c r="N7" s="52"/>
      <c r="O7" s="52"/>
    </row>
    <row r="8" spans="1:15" ht="18.75" x14ac:dyDescent="0.3">
      <c r="A8" s="246" t="s">
        <v>191</v>
      </c>
      <c r="B8" s="246"/>
      <c r="C8" s="246"/>
      <c r="D8" s="246"/>
      <c r="E8" s="246"/>
      <c r="F8" s="246"/>
      <c r="G8" s="246"/>
      <c r="H8" s="246"/>
      <c r="I8" s="246"/>
      <c r="J8" s="246"/>
      <c r="K8" s="246"/>
      <c r="L8" s="246"/>
      <c r="M8" s="246"/>
      <c r="N8" s="246"/>
      <c r="O8" s="246"/>
    </row>
    <row r="9" spans="1:15" ht="18.75" x14ac:dyDescent="0.3">
      <c r="A9" s="64"/>
      <c r="B9" s="247" t="s">
        <v>192</v>
      </c>
      <c r="C9" s="247"/>
      <c r="D9" s="247"/>
      <c r="E9" s="247"/>
      <c r="F9" s="247"/>
      <c r="G9" s="247"/>
      <c r="H9" s="247"/>
      <c r="I9" s="247"/>
      <c r="J9" s="247"/>
      <c r="K9" s="247"/>
      <c r="L9" s="247"/>
      <c r="M9" s="247"/>
      <c r="N9" s="247"/>
      <c r="O9" s="65"/>
    </row>
    <row r="10" spans="1:15" x14ac:dyDescent="0.25">
      <c r="A10" s="61"/>
      <c r="B10" s="61"/>
      <c r="C10" s="61"/>
      <c r="D10" s="251" t="s">
        <v>97</v>
      </c>
      <c r="E10" s="251"/>
      <c r="F10" s="251"/>
      <c r="G10" s="251"/>
      <c r="H10" s="251"/>
      <c r="I10" s="251"/>
      <c r="J10" s="251"/>
      <c r="K10" s="251"/>
      <c r="L10" s="251"/>
      <c r="M10" s="52"/>
      <c r="N10" s="52"/>
      <c r="O10" s="52"/>
    </row>
    <row r="11" spans="1:15" x14ac:dyDescent="0.25">
      <c r="A11" s="52"/>
      <c r="B11" s="52"/>
      <c r="C11" s="52"/>
      <c r="D11" s="52"/>
      <c r="E11" s="52"/>
      <c r="F11" s="52"/>
      <c r="G11" s="52"/>
      <c r="H11" s="52"/>
      <c r="I11" s="52"/>
      <c r="J11" s="52"/>
      <c r="K11" s="52"/>
      <c r="L11" s="52"/>
      <c r="M11" s="52"/>
      <c r="N11" s="52"/>
      <c r="O11" s="52"/>
    </row>
    <row r="12" spans="1:15" ht="18.75" x14ac:dyDescent="0.3">
      <c r="A12" s="55"/>
      <c r="B12" s="248" t="s">
        <v>193</v>
      </c>
      <c r="C12" s="248"/>
      <c r="D12" s="248"/>
      <c r="E12" s="66">
        <v>39122</v>
      </c>
      <c r="G12" s="249" t="s">
        <v>194</v>
      </c>
      <c r="H12" s="249"/>
      <c r="I12" s="249"/>
      <c r="J12" s="249"/>
      <c r="K12" s="249"/>
      <c r="L12" s="249"/>
      <c r="M12" s="249"/>
      <c r="N12" s="52"/>
      <c r="O12" s="52"/>
    </row>
    <row r="13" spans="1:15" x14ac:dyDescent="0.25">
      <c r="A13" s="55"/>
      <c r="B13" s="248"/>
      <c r="C13" s="248"/>
      <c r="D13" s="248"/>
      <c r="E13" s="67" t="s">
        <v>195</v>
      </c>
      <c r="F13" s="55"/>
      <c r="G13" s="250" t="s">
        <v>196</v>
      </c>
      <c r="H13" s="250"/>
      <c r="I13" s="250"/>
      <c r="J13" s="250"/>
      <c r="K13" s="250"/>
      <c r="L13" s="250"/>
      <c r="M13" s="250"/>
      <c r="N13" s="52"/>
      <c r="O13" s="52"/>
    </row>
    <row r="14" spans="1:15" ht="18.75" x14ac:dyDescent="0.3">
      <c r="A14" s="59"/>
      <c r="F14" s="64"/>
      <c r="N14" s="64"/>
      <c r="O14" s="52"/>
    </row>
    <row r="15" spans="1:15" x14ac:dyDescent="0.25">
      <c r="A15" s="59"/>
      <c r="B15" s="252" t="s">
        <v>197</v>
      </c>
      <c r="C15" s="252"/>
      <c r="D15" s="252"/>
      <c r="E15" s="253" t="s">
        <v>198</v>
      </c>
      <c r="F15" s="254"/>
      <c r="G15" s="254"/>
      <c r="H15" s="254"/>
      <c r="I15" s="254"/>
      <c r="N15" s="68"/>
      <c r="O15" s="52"/>
    </row>
    <row r="16" spans="1:15" ht="28.5" customHeight="1" x14ac:dyDescent="0.25">
      <c r="A16" s="57"/>
      <c r="B16" s="252"/>
      <c r="C16" s="252"/>
      <c r="D16" s="252"/>
      <c r="E16" s="254"/>
      <c r="F16" s="254"/>
      <c r="G16" s="254"/>
      <c r="H16" s="254"/>
      <c r="I16" s="254"/>
      <c r="J16" s="57"/>
      <c r="K16" s="52"/>
      <c r="L16" s="52"/>
      <c r="M16" s="52"/>
      <c r="N16" s="52"/>
      <c r="O16" s="52"/>
    </row>
    <row r="17" spans="1:15" ht="19.5" customHeight="1" x14ac:dyDescent="0.25">
      <c r="A17" s="60"/>
      <c r="I17" s="69"/>
      <c r="J17" s="69"/>
      <c r="K17" s="60"/>
      <c r="L17" s="60"/>
      <c r="M17" s="60"/>
      <c r="N17" s="60"/>
      <c r="O17" s="52"/>
    </row>
    <row r="18" spans="1:15" ht="18.75" x14ac:dyDescent="0.3">
      <c r="A18" s="52"/>
      <c r="B18" s="231" t="s">
        <v>199</v>
      </c>
      <c r="C18" s="231"/>
      <c r="E18" s="232" t="s">
        <v>365</v>
      </c>
      <c r="F18" s="232"/>
      <c r="G18" s="232"/>
      <c r="H18" s="232"/>
      <c r="I18" s="232"/>
      <c r="J18" s="232"/>
      <c r="K18" s="232"/>
      <c r="L18" s="232"/>
      <c r="M18" s="232"/>
      <c r="N18" s="232"/>
      <c r="O18" s="52"/>
    </row>
    <row r="19" spans="1:15" x14ac:dyDescent="0.25">
      <c r="A19" s="52"/>
      <c r="B19" s="52"/>
      <c r="C19" s="52"/>
      <c r="D19" s="52"/>
      <c r="E19" s="52"/>
      <c r="F19" s="52"/>
      <c r="G19" s="52"/>
      <c r="H19" s="52"/>
      <c r="I19" s="52"/>
      <c r="J19" s="52"/>
      <c r="K19" s="52"/>
      <c r="L19" s="52"/>
      <c r="M19" s="52"/>
      <c r="N19" s="52"/>
      <c r="O19" s="52"/>
    </row>
    <row r="20" spans="1:15" ht="18.75" x14ac:dyDescent="0.3">
      <c r="A20" s="52"/>
      <c r="B20" s="231" t="s">
        <v>200</v>
      </c>
      <c r="C20" s="231"/>
      <c r="D20" s="52"/>
      <c r="E20" s="232" t="s">
        <v>201</v>
      </c>
      <c r="F20" s="232"/>
      <c r="G20" s="232"/>
      <c r="H20" s="232"/>
      <c r="I20" s="232"/>
      <c r="J20" s="232"/>
      <c r="K20" s="232"/>
      <c r="L20" s="232"/>
      <c r="M20" s="232"/>
      <c r="N20" s="232"/>
      <c r="O20" s="52"/>
    </row>
    <row r="21" spans="1:15" x14ac:dyDescent="0.25">
      <c r="A21" s="52"/>
      <c r="B21" s="233"/>
      <c r="C21" s="233"/>
      <c r="D21" s="52"/>
      <c r="E21" s="52"/>
      <c r="F21" s="52"/>
      <c r="G21" s="52"/>
      <c r="H21" s="52"/>
      <c r="I21" s="52"/>
      <c r="J21" s="52"/>
      <c r="K21" s="52"/>
      <c r="L21" s="52"/>
      <c r="M21" s="52"/>
      <c r="N21" s="52"/>
      <c r="O21" s="52"/>
    </row>
    <row r="22" spans="1:15" x14ac:dyDescent="0.25">
      <c r="A22" s="52"/>
      <c r="B22" s="234" t="s">
        <v>202</v>
      </c>
      <c r="C22" s="234"/>
      <c r="D22" s="234"/>
      <c r="H22" s="57"/>
      <c r="I22" s="57"/>
      <c r="J22" s="57"/>
      <c r="K22" s="57"/>
      <c r="L22" s="57"/>
      <c r="M22" s="57"/>
      <c r="N22" s="57"/>
      <c r="O22" s="52"/>
    </row>
    <row r="23" spans="1:15" x14ac:dyDescent="0.25">
      <c r="A23" s="52"/>
      <c r="B23" s="234"/>
      <c r="C23" s="234"/>
      <c r="D23" s="234"/>
      <c r="E23" s="243" t="s">
        <v>340</v>
      </c>
      <c r="F23" s="243"/>
      <c r="G23" s="243"/>
      <c r="H23" s="243"/>
      <c r="I23" s="243"/>
      <c r="J23" s="243"/>
      <c r="K23" s="243"/>
      <c r="L23" s="243"/>
      <c r="M23" s="70"/>
      <c r="N23" s="70"/>
      <c r="O23" s="52"/>
    </row>
    <row r="24" spans="1:15" x14ac:dyDescent="0.25">
      <c r="A24" s="52"/>
      <c r="O24" s="52"/>
    </row>
    <row r="25" spans="1:15" x14ac:dyDescent="0.25">
      <c r="A25" s="52"/>
      <c r="B25" s="235" t="s">
        <v>203</v>
      </c>
      <c r="C25" s="235"/>
      <c r="D25" s="71" t="s">
        <v>98</v>
      </c>
      <c r="E25" s="236" t="s">
        <v>204</v>
      </c>
      <c r="F25" s="236"/>
      <c r="G25" s="236"/>
      <c r="H25" s="236"/>
      <c r="I25" s="63" t="s">
        <v>205</v>
      </c>
      <c r="J25" s="236" t="s">
        <v>206</v>
      </c>
      <c r="K25" s="236"/>
      <c r="L25" s="236"/>
      <c r="M25" s="236"/>
      <c r="N25" s="70">
        <v>2024</v>
      </c>
      <c r="O25" s="52"/>
    </row>
    <row r="26" spans="1:15" x14ac:dyDescent="0.25">
      <c r="A26" s="52"/>
      <c r="B26" s="72"/>
      <c r="C26" s="72"/>
      <c r="D26" s="72"/>
      <c r="I26" s="52"/>
      <c r="J26" s="52"/>
      <c r="K26" s="52"/>
      <c r="L26" s="52"/>
      <c r="M26" s="52"/>
      <c r="N26" s="52"/>
      <c r="O26" s="52"/>
    </row>
    <row r="27" spans="1:15" x14ac:dyDescent="0.25">
      <c r="A27" s="52"/>
      <c r="B27" s="234" t="s">
        <v>207</v>
      </c>
      <c r="C27" s="234"/>
      <c r="D27" s="234"/>
      <c r="J27" s="52"/>
      <c r="K27" s="52"/>
      <c r="L27" s="52"/>
      <c r="M27" s="52"/>
      <c r="N27" s="52"/>
      <c r="O27" s="52"/>
    </row>
    <row r="28" spans="1:15" ht="27" customHeight="1" x14ac:dyDescent="0.25">
      <c r="A28" s="52"/>
      <c r="B28" s="234"/>
      <c r="C28" s="234"/>
      <c r="D28" s="234"/>
      <c r="E28" s="232" t="s">
        <v>208</v>
      </c>
      <c r="F28" s="232"/>
      <c r="G28" s="232"/>
      <c r="H28" s="232"/>
      <c r="I28" s="232"/>
      <c r="J28" s="52"/>
      <c r="K28" s="73"/>
      <c r="L28" s="52"/>
      <c r="M28" s="52"/>
      <c r="N28" s="52"/>
      <c r="O28" s="52"/>
    </row>
    <row r="29" spans="1:15" x14ac:dyDescent="0.25">
      <c r="A29" s="52"/>
      <c r="J29" s="59"/>
      <c r="K29" s="52"/>
      <c r="L29" s="52"/>
      <c r="M29" s="52"/>
      <c r="N29" s="52"/>
      <c r="O29" s="52"/>
    </row>
    <row r="30" spans="1:15" x14ac:dyDescent="0.25">
      <c r="A30" s="52"/>
      <c r="B30" s="239" t="s">
        <v>209</v>
      </c>
      <c r="C30" s="239"/>
      <c r="D30" s="239"/>
      <c r="E30" s="73" t="s">
        <v>210</v>
      </c>
      <c r="F30" s="240">
        <v>42713</v>
      </c>
      <c r="G30" s="241"/>
      <c r="H30" s="53" t="s">
        <v>91</v>
      </c>
      <c r="I30" s="70">
        <v>1547</v>
      </c>
      <c r="J30" s="52"/>
      <c r="K30" s="242" t="s">
        <v>388</v>
      </c>
      <c r="L30" s="242"/>
      <c r="M30" s="242"/>
      <c r="N30" s="74"/>
      <c r="O30" s="52"/>
    </row>
    <row r="31" spans="1:15" x14ac:dyDescent="0.25">
      <c r="A31" s="52"/>
      <c r="B31" s="52"/>
      <c r="C31" s="52"/>
      <c r="D31" s="237"/>
      <c r="E31" s="237"/>
      <c r="F31" s="52"/>
      <c r="G31" s="52"/>
      <c r="H31" s="56"/>
      <c r="I31" s="52"/>
      <c r="J31" s="52"/>
      <c r="K31" s="52"/>
      <c r="L31" s="52"/>
      <c r="M31" s="52"/>
      <c r="N31" s="52"/>
      <c r="O31" s="52"/>
    </row>
    <row r="32" spans="1:15" x14ac:dyDescent="0.25">
      <c r="A32" s="52"/>
      <c r="B32" s="52"/>
      <c r="C32" s="52"/>
      <c r="D32" s="238"/>
      <c r="E32" s="238"/>
      <c r="F32" s="238"/>
      <c r="G32" s="238"/>
      <c r="H32" s="238"/>
      <c r="I32" s="238"/>
      <c r="J32" s="52"/>
      <c r="K32" s="52"/>
      <c r="L32" s="52"/>
      <c r="M32" s="52"/>
      <c r="N32" s="52"/>
      <c r="O32" s="52"/>
    </row>
    <row r="33" spans="1:15" x14ac:dyDescent="0.25">
      <c r="A33" s="52"/>
      <c r="B33" s="52"/>
      <c r="C33" s="52"/>
      <c r="D33" s="58"/>
      <c r="E33" s="58"/>
      <c r="F33" s="58"/>
      <c r="G33" s="58"/>
      <c r="H33" s="62"/>
      <c r="I33" s="58"/>
      <c r="J33" s="52"/>
      <c r="K33" s="52"/>
      <c r="L33" s="52"/>
      <c r="M33" s="52"/>
      <c r="N33" s="52"/>
      <c r="O33" s="52"/>
    </row>
    <row r="34" spans="1:15" x14ac:dyDescent="0.25">
      <c r="A34" s="52"/>
      <c r="B34" s="52"/>
      <c r="C34" s="52"/>
      <c r="D34" s="230"/>
      <c r="E34" s="230"/>
      <c r="F34" s="230"/>
      <c r="G34" s="230"/>
      <c r="H34" s="230"/>
      <c r="I34" s="230"/>
      <c r="J34" s="52"/>
      <c r="K34" s="52"/>
      <c r="L34" s="52"/>
      <c r="M34" s="52"/>
      <c r="N34" s="52"/>
      <c r="O34" s="52"/>
    </row>
    <row r="35" spans="1:15" x14ac:dyDescent="0.25">
      <c r="A35" s="52"/>
      <c r="B35" s="52"/>
      <c r="C35" s="52"/>
      <c r="D35" s="230"/>
      <c r="E35" s="230"/>
      <c r="F35" s="230"/>
      <c r="G35" s="230"/>
      <c r="H35" s="230"/>
      <c r="I35" s="230"/>
      <c r="J35" s="52"/>
      <c r="K35" s="52"/>
      <c r="L35" s="52"/>
      <c r="M35" s="52"/>
      <c r="N35" s="52"/>
      <c r="O35" s="52"/>
    </row>
    <row r="36" spans="1:15" x14ac:dyDescent="0.25">
      <c r="A36" s="52"/>
      <c r="B36" s="52"/>
      <c r="C36" s="52"/>
      <c r="D36" s="52"/>
      <c r="E36" s="52"/>
      <c r="F36" s="52"/>
      <c r="G36" s="52"/>
      <c r="H36" s="52"/>
      <c r="I36" s="52"/>
      <c r="J36" s="52"/>
      <c r="K36" s="52"/>
      <c r="L36" s="52"/>
      <c r="M36" s="52"/>
      <c r="N36" s="52"/>
      <c r="O36" s="52"/>
    </row>
    <row r="37" spans="1:15" x14ac:dyDescent="0.25">
      <c r="A37" s="52"/>
      <c r="B37" s="52"/>
      <c r="C37" s="52"/>
      <c r="D37" s="52"/>
      <c r="E37" s="52"/>
      <c r="F37" s="52"/>
      <c r="G37" s="52"/>
      <c r="H37" s="52"/>
      <c r="I37" s="52"/>
      <c r="J37" s="52"/>
      <c r="K37" s="52"/>
      <c r="L37" s="52"/>
      <c r="M37" s="52"/>
      <c r="N37" s="52"/>
      <c r="O37" s="52"/>
    </row>
    <row r="38" spans="1:15" x14ac:dyDescent="0.25">
      <c r="A38" s="52"/>
      <c r="B38" s="52"/>
      <c r="C38" s="52"/>
      <c r="D38" s="52"/>
      <c r="E38" s="52"/>
      <c r="F38" s="52"/>
      <c r="G38" s="52"/>
      <c r="H38" s="52"/>
      <c r="I38" s="52"/>
      <c r="J38" s="52"/>
      <c r="K38" s="52"/>
      <c r="L38" s="52"/>
      <c r="M38" s="52"/>
      <c r="N38" s="52"/>
      <c r="O38" s="52"/>
    </row>
    <row r="39" spans="1:15" x14ac:dyDescent="0.25">
      <c r="A39" s="52"/>
      <c r="B39" s="52"/>
      <c r="C39" s="52"/>
      <c r="D39" s="52"/>
      <c r="E39" s="52"/>
      <c r="F39" s="52"/>
      <c r="G39" s="52"/>
      <c r="H39" s="52"/>
      <c r="I39" s="52"/>
      <c r="J39" s="52"/>
      <c r="K39" s="52"/>
      <c r="L39" s="52"/>
      <c r="M39" s="52"/>
      <c r="N39" s="52"/>
      <c r="O39" s="52"/>
    </row>
    <row r="40" spans="1:15" x14ac:dyDescent="0.25">
      <c r="A40" s="52"/>
      <c r="B40" s="52"/>
      <c r="C40" s="52"/>
      <c r="D40" s="52"/>
      <c r="E40" s="52"/>
      <c r="F40" s="52"/>
      <c r="G40" s="52"/>
      <c r="H40" s="52"/>
      <c r="I40" s="52"/>
      <c r="J40" s="52"/>
      <c r="K40" s="52"/>
      <c r="L40" s="52"/>
      <c r="M40" s="52"/>
      <c r="N40" s="52"/>
      <c r="O40" s="52"/>
    </row>
    <row r="41" spans="1:15" x14ac:dyDescent="0.25">
      <c r="A41" s="52"/>
      <c r="B41" s="52"/>
      <c r="C41" s="52"/>
      <c r="D41" s="52"/>
      <c r="E41" s="52"/>
      <c r="F41" s="52"/>
      <c r="G41" s="52"/>
      <c r="H41" s="52"/>
      <c r="I41" s="52"/>
      <c r="J41" s="52"/>
      <c r="K41" s="52"/>
      <c r="L41" s="52"/>
      <c r="M41" s="52"/>
      <c r="N41" s="52"/>
      <c r="O41" s="52"/>
    </row>
    <row r="42" spans="1:15" x14ac:dyDescent="0.25">
      <c r="A42" s="52"/>
      <c r="B42" s="52"/>
      <c r="C42" s="52"/>
      <c r="D42" s="52"/>
      <c r="E42" s="52"/>
      <c r="F42" s="52"/>
      <c r="G42" s="52"/>
      <c r="H42" s="52"/>
      <c r="I42" s="52"/>
      <c r="J42" s="52"/>
      <c r="K42" s="52"/>
      <c r="L42" s="52"/>
      <c r="M42" s="52"/>
      <c r="N42" s="52"/>
      <c r="O42" s="52"/>
    </row>
    <row r="43" spans="1:15" x14ac:dyDescent="0.25">
      <c r="A43" s="52"/>
      <c r="B43" s="52"/>
      <c r="C43" s="52"/>
      <c r="D43" s="52"/>
      <c r="E43" s="52"/>
      <c r="F43" s="52"/>
      <c r="G43" s="52"/>
      <c r="H43" s="52"/>
      <c r="I43" s="52"/>
      <c r="J43" s="52"/>
      <c r="K43" s="52"/>
      <c r="L43" s="52"/>
      <c r="M43" s="52"/>
      <c r="N43" s="52"/>
      <c r="O43" s="52"/>
    </row>
    <row r="44" spans="1:15" x14ac:dyDescent="0.25">
      <c r="A44" s="52"/>
      <c r="B44" s="52"/>
      <c r="C44" s="52"/>
      <c r="D44" s="52"/>
      <c r="E44" s="52"/>
      <c r="F44" s="52"/>
      <c r="G44" s="52"/>
      <c r="H44" s="52"/>
      <c r="I44" s="52"/>
      <c r="J44" s="52"/>
      <c r="K44" s="52"/>
      <c r="L44" s="52"/>
      <c r="M44" s="52"/>
      <c r="N44" s="52"/>
      <c r="O44" s="52"/>
    </row>
    <row r="45" spans="1:15" x14ac:dyDescent="0.25">
      <c r="A45" s="52"/>
      <c r="B45" s="52"/>
      <c r="C45" s="52"/>
      <c r="D45" s="52"/>
      <c r="E45" s="52"/>
      <c r="F45" s="52"/>
      <c r="G45" s="52"/>
      <c r="H45" s="52"/>
      <c r="I45" s="52"/>
      <c r="J45" s="52"/>
      <c r="K45" s="52"/>
      <c r="L45" s="52"/>
      <c r="M45" s="52"/>
      <c r="N45" s="52"/>
      <c r="O45" s="52"/>
    </row>
    <row r="46" spans="1:15" x14ac:dyDescent="0.25">
      <c r="A46" s="52"/>
      <c r="B46" s="52"/>
      <c r="C46" s="52"/>
      <c r="D46" s="52"/>
      <c r="E46" s="52"/>
      <c r="F46" s="52"/>
      <c r="G46" s="52"/>
      <c r="H46" s="52"/>
      <c r="I46" s="52"/>
      <c r="J46" s="52"/>
      <c r="K46" s="52"/>
      <c r="L46" s="52"/>
      <c r="M46" s="52"/>
      <c r="N46" s="52"/>
      <c r="O46" s="52"/>
    </row>
    <row r="47" spans="1:15" x14ac:dyDescent="0.25">
      <c r="A47" s="52"/>
      <c r="B47" s="52"/>
      <c r="C47" s="52"/>
      <c r="D47" s="52"/>
      <c r="E47" s="52"/>
      <c r="F47" s="52"/>
      <c r="G47" s="52"/>
      <c r="H47" s="52"/>
      <c r="I47" s="52"/>
      <c r="J47" s="52"/>
      <c r="K47" s="52"/>
      <c r="L47" s="52"/>
      <c r="M47" s="52"/>
      <c r="N47" s="52"/>
      <c r="O47" s="52"/>
    </row>
    <row r="48" spans="1:15" x14ac:dyDescent="0.25">
      <c r="A48" s="52"/>
      <c r="B48" s="52"/>
      <c r="C48" s="52"/>
      <c r="D48" s="52"/>
      <c r="E48" s="52"/>
      <c r="F48" s="52"/>
      <c r="G48" s="52"/>
      <c r="H48" s="52"/>
      <c r="I48" s="52"/>
      <c r="J48" s="52"/>
      <c r="K48" s="52"/>
      <c r="L48" s="52"/>
      <c r="M48" s="52"/>
      <c r="N48" s="52"/>
      <c r="O48" s="52"/>
    </row>
    <row r="49" spans="1:15" x14ac:dyDescent="0.25">
      <c r="A49" s="52"/>
      <c r="B49" s="52"/>
      <c r="C49" s="52"/>
      <c r="D49" s="52"/>
      <c r="E49" s="52"/>
      <c r="F49" s="52"/>
      <c r="G49" s="52"/>
      <c r="H49" s="52"/>
      <c r="I49" s="52"/>
      <c r="J49" s="52"/>
      <c r="K49" s="52"/>
      <c r="L49" s="52"/>
      <c r="M49" s="52"/>
      <c r="N49" s="52"/>
      <c r="O49" s="52"/>
    </row>
    <row r="50" spans="1:15" x14ac:dyDescent="0.25">
      <c r="A50" s="52"/>
      <c r="B50" s="52"/>
      <c r="C50" s="52"/>
      <c r="D50" s="52"/>
      <c r="E50" s="52"/>
      <c r="F50" s="52"/>
      <c r="G50" s="52"/>
      <c r="H50" s="52"/>
      <c r="I50" s="52"/>
      <c r="J50" s="52"/>
      <c r="K50" s="52"/>
      <c r="L50" s="52"/>
      <c r="M50" s="52"/>
      <c r="N50" s="52"/>
      <c r="O50" s="52"/>
    </row>
    <row r="51" spans="1:15" x14ac:dyDescent="0.25">
      <c r="A51" s="52"/>
      <c r="B51" s="52"/>
      <c r="C51" s="52"/>
      <c r="D51" s="52"/>
      <c r="E51" s="52"/>
      <c r="F51" s="52"/>
      <c r="G51" s="52"/>
      <c r="H51" s="52"/>
      <c r="I51" s="52"/>
      <c r="J51" s="52"/>
      <c r="K51" s="52"/>
      <c r="L51" s="52"/>
      <c r="M51" s="52"/>
      <c r="N51" s="52"/>
      <c r="O51" s="52"/>
    </row>
    <row r="52" spans="1:15" x14ac:dyDescent="0.25">
      <c r="A52" s="52"/>
      <c r="B52" s="52"/>
      <c r="C52" s="52"/>
      <c r="D52" s="52"/>
      <c r="E52" s="52"/>
      <c r="F52" s="52"/>
      <c r="G52" s="52"/>
      <c r="H52" s="52"/>
      <c r="I52" s="52"/>
      <c r="J52" s="52"/>
      <c r="K52" s="52"/>
      <c r="L52" s="52"/>
      <c r="M52" s="52"/>
      <c r="N52" s="52"/>
      <c r="O52" s="52"/>
    </row>
    <row r="53" spans="1:15" x14ac:dyDescent="0.25">
      <c r="A53" s="52"/>
      <c r="B53" s="52"/>
      <c r="C53" s="52"/>
      <c r="D53" s="52"/>
      <c r="E53" s="52"/>
      <c r="F53" s="52"/>
      <c r="G53" s="52"/>
      <c r="H53" s="52"/>
      <c r="I53" s="52"/>
      <c r="J53" s="52"/>
      <c r="K53" s="52"/>
      <c r="L53" s="52"/>
      <c r="M53" s="52"/>
      <c r="N53" s="52"/>
      <c r="O53" s="52"/>
    </row>
    <row r="54" spans="1:15" x14ac:dyDescent="0.25">
      <c r="A54" s="52"/>
      <c r="B54" s="52"/>
      <c r="C54" s="52"/>
      <c r="D54" s="52"/>
      <c r="E54" s="52"/>
      <c r="F54" s="52"/>
      <c r="G54" s="52"/>
      <c r="H54" s="52"/>
      <c r="I54" s="52"/>
      <c r="J54" s="52"/>
      <c r="K54" s="52"/>
      <c r="L54" s="52"/>
      <c r="M54" s="52"/>
      <c r="N54" s="52"/>
      <c r="O54" s="52"/>
    </row>
    <row r="55" spans="1:15" x14ac:dyDescent="0.25">
      <c r="A55" s="52"/>
      <c r="B55" s="52"/>
      <c r="C55" s="52"/>
      <c r="D55" s="52"/>
      <c r="E55" s="52"/>
      <c r="F55" s="52"/>
      <c r="G55" s="52"/>
      <c r="H55" s="52"/>
      <c r="I55" s="52"/>
      <c r="J55" s="52"/>
      <c r="K55" s="52"/>
      <c r="L55" s="52"/>
      <c r="M55" s="52"/>
      <c r="N55" s="52"/>
      <c r="O55" s="52"/>
    </row>
    <row r="56" spans="1:15" x14ac:dyDescent="0.25">
      <c r="A56" s="52"/>
      <c r="B56" s="52"/>
      <c r="C56" s="52"/>
      <c r="D56" s="52"/>
      <c r="E56" s="52"/>
      <c r="F56" s="52"/>
      <c r="G56" s="52"/>
      <c r="H56" s="52"/>
      <c r="I56" s="52"/>
      <c r="J56" s="52"/>
      <c r="K56" s="52"/>
      <c r="L56" s="52"/>
      <c r="M56" s="52"/>
      <c r="N56" s="52"/>
      <c r="O56" s="52"/>
    </row>
    <row r="57" spans="1:15" x14ac:dyDescent="0.25">
      <c r="A57" s="52"/>
      <c r="B57" s="52"/>
      <c r="C57" s="52"/>
      <c r="D57" s="52"/>
      <c r="E57" s="52"/>
      <c r="F57" s="52"/>
      <c r="G57" s="52"/>
      <c r="H57" s="52"/>
      <c r="I57" s="52"/>
      <c r="J57" s="52"/>
      <c r="K57" s="52"/>
      <c r="L57" s="52"/>
      <c r="M57" s="52"/>
      <c r="N57" s="52"/>
      <c r="O57" s="52"/>
    </row>
  </sheetData>
  <mergeCells count="32">
    <mergeCell ref="E23:L23"/>
    <mergeCell ref="L1:N1"/>
    <mergeCell ref="L2:N2"/>
    <mergeCell ref="L3:N3"/>
    <mergeCell ref="F6:J6"/>
    <mergeCell ref="A8:O8"/>
    <mergeCell ref="B9:N9"/>
    <mergeCell ref="B12:D13"/>
    <mergeCell ref="G12:M12"/>
    <mergeCell ref="G13:M13"/>
    <mergeCell ref="E7:K7"/>
    <mergeCell ref="D10:L10"/>
    <mergeCell ref="B15:D16"/>
    <mergeCell ref="E15:I16"/>
    <mergeCell ref="B18:C18"/>
    <mergeCell ref="E18:N18"/>
    <mergeCell ref="D34:I34"/>
    <mergeCell ref="D35:I35"/>
    <mergeCell ref="B20:C20"/>
    <mergeCell ref="E20:N20"/>
    <mergeCell ref="B21:C21"/>
    <mergeCell ref="B22:D23"/>
    <mergeCell ref="B25:C25"/>
    <mergeCell ref="E25:H25"/>
    <mergeCell ref="D31:E31"/>
    <mergeCell ref="D32:I32"/>
    <mergeCell ref="J25:M25"/>
    <mergeCell ref="B27:D28"/>
    <mergeCell ref="E28:I28"/>
    <mergeCell ref="B30:D30"/>
    <mergeCell ref="F30:G30"/>
    <mergeCell ref="K30:M30"/>
  </mergeCells>
  <pageMargins left="0.7" right="0.7" top="0.75" bottom="0.75" header="0.3" footer="0.3"/>
  <pageSetup paperSize="9" scale="85" orientation="landscape" r:id="rId1"/>
  <rowBreaks count="1" manualBreakCount="1">
    <brk id="31"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1"/>
  <sheetViews>
    <sheetView view="pageBreakPreview" zoomScaleNormal="75" zoomScaleSheetLayoutView="100" workbookViewId="0">
      <selection activeCell="C20" sqref="C20"/>
    </sheetView>
  </sheetViews>
  <sheetFormatPr defaultColWidth="9.140625" defaultRowHeight="18" x14ac:dyDescent="0.25"/>
  <cols>
    <col min="1" max="1" width="9.85546875" style="5" customWidth="1"/>
    <col min="2" max="3" width="17.7109375" style="5" customWidth="1"/>
    <col min="4" max="5" width="11.85546875" style="5" customWidth="1"/>
    <col min="6" max="6" width="14.28515625" style="5" customWidth="1"/>
    <col min="7" max="11" width="11.85546875" style="5" customWidth="1"/>
    <col min="12" max="12" width="15.7109375" style="5" customWidth="1"/>
    <col min="13" max="13" width="12.140625" style="5" customWidth="1"/>
    <col min="14" max="16384" width="9.140625" style="5"/>
  </cols>
  <sheetData>
    <row r="1" spans="1:13" x14ac:dyDescent="0.25">
      <c r="A1" s="257" t="s">
        <v>149</v>
      </c>
      <c r="B1" s="257"/>
      <c r="C1" s="257"/>
      <c r="D1" s="257"/>
      <c r="E1" s="257"/>
      <c r="F1" s="257"/>
      <c r="G1" s="257"/>
      <c r="H1" s="257"/>
      <c r="I1" s="257"/>
      <c r="J1" s="257"/>
      <c r="K1" s="257"/>
      <c r="L1" s="257"/>
      <c r="M1" s="257"/>
    </row>
    <row r="2" spans="1:13" ht="18.75" thickBot="1" x14ac:dyDescent="0.3"/>
    <row r="3" spans="1:13" ht="25.5" customHeight="1" x14ac:dyDescent="0.25">
      <c r="A3" s="258" t="s">
        <v>2</v>
      </c>
      <c r="B3" s="260" t="s">
        <v>104</v>
      </c>
      <c r="C3" s="261"/>
      <c r="D3" s="260" t="s">
        <v>105</v>
      </c>
      <c r="E3" s="261"/>
      <c r="F3" s="260" t="s">
        <v>106</v>
      </c>
      <c r="G3" s="261"/>
      <c r="H3" s="260" t="s">
        <v>3</v>
      </c>
      <c r="I3" s="261"/>
      <c r="J3" s="260" t="s">
        <v>107</v>
      </c>
      <c r="K3" s="261"/>
      <c r="L3" s="264" t="s">
        <v>5</v>
      </c>
      <c r="M3" s="266" t="s">
        <v>6</v>
      </c>
    </row>
    <row r="4" spans="1:13" ht="25.5" customHeight="1" thickBot="1" x14ac:dyDescent="0.3">
      <c r="A4" s="259"/>
      <c r="B4" s="262"/>
      <c r="C4" s="263"/>
      <c r="D4" s="262"/>
      <c r="E4" s="263"/>
      <c r="F4" s="262"/>
      <c r="G4" s="263"/>
      <c r="H4" s="262"/>
      <c r="I4" s="263"/>
      <c r="J4" s="262"/>
      <c r="K4" s="263"/>
      <c r="L4" s="265"/>
      <c r="M4" s="267"/>
    </row>
    <row r="5" spans="1:13" ht="18.75" thickBot="1" x14ac:dyDescent="0.3">
      <c r="A5" s="13">
        <v>1</v>
      </c>
      <c r="B5" s="255">
        <v>2</v>
      </c>
      <c r="C5" s="256"/>
      <c r="D5" s="255">
        <v>3</v>
      </c>
      <c r="E5" s="256"/>
      <c r="F5" s="255">
        <v>4</v>
      </c>
      <c r="G5" s="256"/>
      <c r="H5" s="255">
        <v>6</v>
      </c>
      <c r="I5" s="256"/>
      <c r="J5" s="255">
        <v>7</v>
      </c>
      <c r="K5" s="256"/>
      <c r="L5" s="14">
        <v>8</v>
      </c>
      <c r="M5" s="15">
        <v>9</v>
      </c>
    </row>
    <row r="6" spans="1:13" x14ac:dyDescent="0.25">
      <c r="A6" s="16"/>
      <c r="B6" s="17" t="s">
        <v>7</v>
      </c>
      <c r="C6" s="18" t="s">
        <v>8</v>
      </c>
      <c r="D6" s="17" t="s">
        <v>7</v>
      </c>
      <c r="E6" s="18" t="s">
        <v>8</v>
      </c>
      <c r="F6" s="17" t="s">
        <v>7</v>
      </c>
      <c r="G6" s="18" t="s">
        <v>8</v>
      </c>
      <c r="H6" s="17" t="s">
        <v>7</v>
      </c>
      <c r="I6" s="18" t="s">
        <v>8</v>
      </c>
      <c r="J6" s="17" t="s">
        <v>7</v>
      </c>
      <c r="K6" s="18" t="s">
        <v>8</v>
      </c>
      <c r="L6" s="18" t="s">
        <v>8</v>
      </c>
      <c r="M6" s="19" t="s">
        <v>8</v>
      </c>
    </row>
    <row r="7" spans="1:13" s="192" customFormat="1" x14ac:dyDescent="0.25">
      <c r="A7" s="186" t="s">
        <v>9</v>
      </c>
      <c r="B7" s="187">
        <f>36*C7</f>
        <v>1404</v>
      </c>
      <c r="C7" s="188">
        <v>39</v>
      </c>
      <c r="D7" s="187">
        <f>36*E7</f>
        <v>0</v>
      </c>
      <c r="E7" s="189">
        <v>0</v>
      </c>
      <c r="F7" s="190">
        <f>36*G7</f>
        <v>0</v>
      </c>
      <c r="G7" s="189">
        <v>0</v>
      </c>
      <c r="H7" s="187">
        <f>36*I7</f>
        <v>72</v>
      </c>
      <c r="I7" s="189">
        <v>2</v>
      </c>
      <c r="J7" s="187">
        <f>36*K7</f>
        <v>0</v>
      </c>
      <c r="K7" s="189"/>
      <c r="L7" s="189">
        <v>11</v>
      </c>
      <c r="M7" s="191">
        <f>C7+E7+G7+I7+K7+L7</f>
        <v>52</v>
      </c>
    </row>
    <row r="8" spans="1:13" s="192" customFormat="1" x14ac:dyDescent="0.25">
      <c r="A8" s="186" t="s">
        <v>10</v>
      </c>
      <c r="B8" s="187">
        <f>36*C8</f>
        <v>1188</v>
      </c>
      <c r="C8" s="188">
        <v>33</v>
      </c>
      <c r="D8" s="187">
        <f t="shared" ref="D8:D9" si="0">36*E8</f>
        <v>72</v>
      </c>
      <c r="E8" s="187">
        <v>2</v>
      </c>
      <c r="F8" s="193">
        <f>36*G8</f>
        <v>144</v>
      </c>
      <c r="G8" s="187">
        <v>4</v>
      </c>
      <c r="H8" s="187">
        <f t="shared" ref="H8:H10" si="1">36*I8</f>
        <v>72</v>
      </c>
      <c r="I8" s="189">
        <v>2</v>
      </c>
      <c r="J8" s="187">
        <f t="shared" ref="J8:J10" si="2">36*K8</f>
        <v>0</v>
      </c>
      <c r="K8" s="189"/>
      <c r="L8" s="189">
        <v>11</v>
      </c>
      <c r="M8" s="191">
        <f t="shared" ref="M8:M10" si="3">C8+E8+G8+I8+K8+L8</f>
        <v>52</v>
      </c>
    </row>
    <row r="9" spans="1:13" s="192" customFormat="1" x14ac:dyDescent="0.25">
      <c r="A9" s="186" t="s">
        <v>11</v>
      </c>
      <c r="B9" s="187">
        <f>36*C9</f>
        <v>1080</v>
      </c>
      <c r="C9" s="188">
        <v>30</v>
      </c>
      <c r="D9" s="187">
        <f t="shared" si="0"/>
        <v>108</v>
      </c>
      <c r="E9" s="189">
        <v>3</v>
      </c>
      <c r="F9" s="193">
        <f>36*G9</f>
        <v>216</v>
      </c>
      <c r="G9" s="189">
        <v>6</v>
      </c>
      <c r="H9" s="187">
        <f t="shared" si="1"/>
        <v>72</v>
      </c>
      <c r="I9" s="189">
        <v>2</v>
      </c>
      <c r="J9" s="187">
        <f t="shared" si="2"/>
        <v>0</v>
      </c>
      <c r="K9" s="189"/>
      <c r="L9" s="189">
        <v>11</v>
      </c>
      <c r="M9" s="191">
        <f t="shared" si="3"/>
        <v>52</v>
      </c>
    </row>
    <row r="10" spans="1:13" s="192" customFormat="1" x14ac:dyDescent="0.25">
      <c r="A10" s="186" t="s">
        <v>103</v>
      </c>
      <c r="B10" s="187">
        <f>36*C10</f>
        <v>756</v>
      </c>
      <c r="C10" s="194">
        <v>21</v>
      </c>
      <c r="D10" s="187">
        <f>36*E10</f>
        <v>144</v>
      </c>
      <c r="E10" s="195">
        <v>4</v>
      </c>
      <c r="F10" s="190">
        <f t="shared" ref="F10" si="4">36*G10</f>
        <v>324</v>
      </c>
      <c r="G10" s="195">
        <v>9</v>
      </c>
      <c r="H10" s="187">
        <f t="shared" si="1"/>
        <v>72</v>
      </c>
      <c r="I10" s="195">
        <v>2</v>
      </c>
      <c r="J10" s="187">
        <f t="shared" si="2"/>
        <v>216</v>
      </c>
      <c r="K10" s="195">
        <v>6</v>
      </c>
      <c r="L10" s="195">
        <v>2</v>
      </c>
      <c r="M10" s="191">
        <f t="shared" si="3"/>
        <v>44</v>
      </c>
    </row>
    <row r="11" spans="1:13" s="22" customFormat="1" ht="18.75" thickBot="1" x14ac:dyDescent="0.3">
      <c r="A11" s="20" t="s">
        <v>12</v>
      </c>
      <c r="B11" s="21">
        <f>SUM(B7:B10)</f>
        <v>4428</v>
      </c>
      <c r="C11" s="21">
        <f>SUM(C7:C10)</f>
        <v>123</v>
      </c>
      <c r="D11" s="21">
        <f t="shared" ref="D11:K11" si="5">SUM(D7:D10)</f>
        <v>324</v>
      </c>
      <c r="E11" s="21">
        <f t="shared" si="5"/>
        <v>9</v>
      </c>
      <c r="F11" s="26">
        <f t="shared" si="5"/>
        <v>684</v>
      </c>
      <c r="G11" s="21">
        <f t="shared" si="5"/>
        <v>19</v>
      </c>
      <c r="H11" s="21">
        <f t="shared" si="5"/>
        <v>288</v>
      </c>
      <c r="I11" s="21">
        <f t="shared" si="5"/>
        <v>8</v>
      </c>
      <c r="J11" s="21">
        <f t="shared" si="5"/>
        <v>216</v>
      </c>
      <c r="K11" s="21">
        <f t="shared" si="5"/>
        <v>6</v>
      </c>
      <c r="L11" s="21">
        <f>SUM(L7:L10)</f>
        <v>35</v>
      </c>
      <c r="M11" s="21">
        <f>SUM(M7:M10)</f>
        <v>200</v>
      </c>
    </row>
  </sheetData>
  <mergeCells count="14">
    <mergeCell ref="J5:K5"/>
    <mergeCell ref="A1:M1"/>
    <mergeCell ref="A3:A4"/>
    <mergeCell ref="B3:C4"/>
    <mergeCell ref="D3:E4"/>
    <mergeCell ref="F3:G4"/>
    <mergeCell ref="H3:I4"/>
    <mergeCell ref="J3:K4"/>
    <mergeCell ref="L3:L4"/>
    <mergeCell ref="M3:M4"/>
    <mergeCell ref="B5:C5"/>
    <mergeCell ref="D5:E5"/>
    <mergeCell ref="F5:G5"/>
    <mergeCell ref="H5:I5"/>
  </mergeCells>
  <pageMargins left="0.7" right="0.7" top="0.75" bottom="0.75" header="0.3" footer="0.3"/>
  <pageSetup paperSize="9" scale="76" fitToHeight="0" orientation="landscape"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95"/>
  <sheetViews>
    <sheetView tabSelected="1" view="pageBreakPreview" topLeftCell="A20" zoomScale="60" zoomScaleNormal="70" workbookViewId="0">
      <selection activeCell="L55" sqref="L55"/>
    </sheetView>
  </sheetViews>
  <sheetFormatPr defaultColWidth="9.140625" defaultRowHeight="23.25" customHeight="1" x14ac:dyDescent="0.25"/>
  <cols>
    <col min="1" max="1" width="14.7109375" style="40" customWidth="1"/>
    <col min="2" max="2" width="74.42578125" style="42" customWidth="1"/>
    <col min="3" max="3" width="7.85546875" style="30" customWidth="1"/>
    <col min="4" max="4" width="7.5703125" style="30" customWidth="1"/>
    <col min="5" max="5" width="7.5703125" style="43" customWidth="1"/>
    <col min="6" max="6" width="6.140625" style="31" customWidth="1"/>
    <col min="7" max="7" width="9.5703125" style="30" customWidth="1"/>
    <col min="8" max="8" width="9.5703125" style="38" customWidth="1"/>
    <col min="9" max="13" width="9.5703125" style="30" customWidth="1"/>
    <col min="14" max="15" width="5" style="30" customWidth="1"/>
    <col min="16" max="16" width="12.85546875" style="31" customWidth="1"/>
    <col min="17" max="17" width="14.28515625" style="31" customWidth="1"/>
    <col min="18" max="18" width="13" style="31" customWidth="1"/>
    <col min="19" max="19" width="14.42578125" style="31" customWidth="1"/>
    <col min="20" max="20" width="15" style="31" customWidth="1"/>
    <col min="21" max="21" width="13.85546875" style="31" customWidth="1"/>
    <col min="22" max="22" width="14.7109375" style="31" customWidth="1"/>
    <col min="23" max="23" width="13.85546875" style="31" customWidth="1"/>
    <col min="24" max="16384" width="9.140625" style="30"/>
  </cols>
  <sheetData>
    <row r="1" spans="1:26" s="23" customFormat="1" ht="23.25" customHeight="1" x14ac:dyDescent="0.25">
      <c r="A1" s="280" t="s">
        <v>99</v>
      </c>
      <c r="B1" s="280"/>
      <c r="C1" s="281"/>
      <c r="D1" s="281"/>
      <c r="E1" s="281"/>
      <c r="F1" s="281"/>
      <c r="G1" s="280"/>
      <c r="H1" s="280"/>
      <c r="I1" s="280"/>
      <c r="J1" s="280"/>
      <c r="K1" s="280"/>
      <c r="L1" s="280"/>
      <c r="M1" s="280"/>
      <c r="N1" s="280"/>
      <c r="O1" s="280"/>
      <c r="P1" s="280"/>
      <c r="Q1" s="280"/>
      <c r="R1" s="280"/>
      <c r="S1" s="280"/>
      <c r="T1" s="280"/>
      <c r="U1" s="280"/>
      <c r="V1" s="27"/>
      <c r="W1" s="27"/>
    </row>
    <row r="2" spans="1:26" ht="9.75" customHeight="1" x14ac:dyDescent="0.25">
      <c r="A2" s="282" t="s">
        <v>13</v>
      </c>
      <c r="B2" s="278" t="s">
        <v>14</v>
      </c>
      <c r="C2" s="278" t="s">
        <v>15</v>
      </c>
      <c r="D2" s="278"/>
      <c r="E2" s="278"/>
      <c r="F2" s="278"/>
      <c r="G2" s="277" t="s">
        <v>64</v>
      </c>
      <c r="H2" s="278" t="s">
        <v>16</v>
      </c>
      <c r="I2" s="278"/>
      <c r="J2" s="278"/>
      <c r="K2" s="278"/>
      <c r="L2" s="278"/>
      <c r="M2" s="278"/>
      <c r="N2" s="278"/>
      <c r="O2" s="278"/>
      <c r="P2" s="278" t="s">
        <v>17</v>
      </c>
      <c r="Q2" s="278"/>
      <c r="R2" s="278"/>
      <c r="S2" s="278"/>
      <c r="T2" s="278"/>
      <c r="U2" s="278"/>
      <c r="V2" s="278"/>
      <c r="W2" s="278"/>
    </row>
    <row r="3" spans="1:26" ht="9.75" customHeight="1" x14ac:dyDescent="0.25">
      <c r="A3" s="282"/>
      <c r="B3" s="278"/>
      <c r="C3" s="278"/>
      <c r="D3" s="278"/>
      <c r="E3" s="278"/>
      <c r="F3" s="278"/>
      <c r="G3" s="277"/>
      <c r="H3" s="278"/>
      <c r="I3" s="278"/>
      <c r="J3" s="278"/>
      <c r="K3" s="278"/>
      <c r="L3" s="278"/>
      <c r="M3" s="278"/>
      <c r="N3" s="278"/>
      <c r="O3" s="278"/>
      <c r="P3" s="278"/>
      <c r="Q3" s="278"/>
      <c r="R3" s="278"/>
      <c r="S3" s="278"/>
      <c r="T3" s="278"/>
      <c r="U3" s="278"/>
      <c r="V3" s="278"/>
      <c r="W3" s="278"/>
    </row>
    <row r="4" spans="1:26" ht="9.75" customHeight="1" x14ac:dyDescent="0.25">
      <c r="A4" s="282"/>
      <c r="B4" s="278"/>
      <c r="C4" s="278"/>
      <c r="D4" s="278"/>
      <c r="E4" s="278"/>
      <c r="F4" s="278"/>
      <c r="G4" s="277"/>
      <c r="H4" s="278"/>
      <c r="I4" s="278"/>
      <c r="J4" s="278"/>
      <c r="K4" s="278"/>
      <c r="L4" s="278"/>
      <c r="M4" s="278"/>
      <c r="N4" s="278"/>
      <c r="O4" s="278"/>
      <c r="P4" s="278"/>
      <c r="Q4" s="278"/>
      <c r="R4" s="278"/>
      <c r="S4" s="278"/>
      <c r="T4" s="278"/>
      <c r="U4" s="278"/>
      <c r="V4" s="278"/>
      <c r="W4" s="278"/>
    </row>
    <row r="5" spans="1:26" ht="9.75" customHeight="1" x14ac:dyDescent="0.25">
      <c r="A5" s="282"/>
      <c r="B5" s="278"/>
      <c r="C5" s="278"/>
      <c r="D5" s="278"/>
      <c r="E5" s="278"/>
      <c r="F5" s="278"/>
      <c r="G5" s="277"/>
      <c r="H5" s="278"/>
      <c r="I5" s="278"/>
      <c r="J5" s="278"/>
      <c r="K5" s="278"/>
      <c r="L5" s="278"/>
      <c r="M5" s="278"/>
      <c r="N5" s="278"/>
      <c r="O5" s="278"/>
      <c r="P5" s="278"/>
      <c r="Q5" s="278"/>
      <c r="R5" s="278"/>
      <c r="S5" s="278"/>
      <c r="T5" s="278"/>
      <c r="U5" s="278"/>
      <c r="V5" s="278"/>
      <c r="W5" s="278"/>
    </row>
    <row r="6" spans="1:26" ht="23.25" customHeight="1" x14ac:dyDescent="0.25">
      <c r="A6" s="282"/>
      <c r="B6" s="278"/>
      <c r="C6" s="278"/>
      <c r="D6" s="278"/>
      <c r="E6" s="278"/>
      <c r="F6" s="278"/>
      <c r="G6" s="277"/>
      <c r="H6" s="277" t="s">
        <v>18</v>
      </c>
      <c r="I6" s="278" t="s">
        <v>65</v>
      </c>
      <c r="J6" s="278"/>
      <c r="K6" s="278"/>
      <c r="L6" s="278"/>
      <c r="M6" s="278"/>
      <c r="N6" s="278"/>
      <c r="O6" s="278"/>
      <c r="P6" s="278" t="s">
        <v>19</v>
      </c>
      <c r="Q6" s="278"/>
      <c r="R6" s="278" t="s">
        <v>20</v>
      </c>
      <c r="S6" s="278"/>
      <c r="T6" s="278" t="s">
        <v>21</v>
      </c>
      <c r="U6" s="278"/>
      <c r="V6" s="278" t="s">
        <v>108</v>
      </c>
      <c r="W6" s="278"/>
    </row>
    <row r="7" spans="1:26" ht="28.5" customHeight="1" x14ac:dyDescent="0.25">
      <c r="A7" s="282"/>
      <c r="B7" s="278"/>
      <c r="C7" s="278"/>
      <c r="D7" s="278"/>
      <c r="E7" s="278"/>
      <c r="F7" s="278"/>
      <c r="G7" s="277"/>
      <c r="H7" s="277"/>
      <c r="I7" s="278" t="s">
        <v>66</v>
      </c>
      <c r="J7" s="278"/>
      <c r="K7" s="278"/>
      <c r="L7" s="278"/>
      <c r="M7" s="278"/>
      <c r="N7" s="278"/>
      <c r="O7" s="278"/>
      <c r="P7" s="122" t="s">
        <v>23</v>
      </c>
      <c r="Q7" s="122" t="s">
        <v>24</v>
      </c>
      <c r="R7" s="122" t="s">
        <v>25</v>
      </c>
      <c r="S7" s="122" t="s">
        <v>26</v>
      </c>
      <c r="T7" s="122" t="s">
        <v>27</v>
      </c>
      <c r="U7" s="122" t="s">
        <v>28</v>
      </c>
      <c r="V7" s="122" t="s">
        <v>109</v>
      </c>
      <c r="W7" s="122" t="s">
        <v>110</v>
      </c>
    </row>
    <row r="8" spans="1:26" ht="18.75" customHeight="1" x14ac:dyDescent="0.25">
      <c r="A8" s="282"/>
      <c r="B8" s="278"/>
      <c r="C8" s="278"/>
      <c r="D8" s="278"/>
      <c r="E8" s="278"/>
      <c r="F8" s="278"/>
      <c r="G8" s="277"/>
      <c r="H8" s="277"/>
      <c r="I8" s="283" t="s">
        <v>22</v>
      </c>
      <c r="J8" s="278" t="s">
        <v>67</v>
      </c>
      <c r="K8" s="278"/>
      <c r="L8" s="278"/>
      <c r="M8" s="278"/>
      <c r="N8" s="278"/>
      <c r="O8" s="278"/>
      <c r="P8" s="116">
        <v>17</v>
      </c>
      <c r="Q8" s="116">
        <v>24</v>
      </c>
      <c r="R8" s="116">
        <v>17</v>
      </c>
      <c r="S8" s="116">
        <v>24</v>
      </c>
      <c r="T8" s="116">
        <v>17</v>
      </c>
      <c r="U8" s="116">
        <v>24</v>
      </c>
      <c r="V8" s="116">
        <v>22</v>
      </c>
      <c r="W8" s="116">
        <v>20</v>
      </c>
    </row>
    <row r="9" spans="1:26" ht="18.75" customHeight="1" x14ac:dyDescent="0.25">
      <c r="A9" s="282"/>
      <c r="B9" s="278"/>
      <c r="C9" s="278"/>
      <c r="D9" s="278"/>
      <c r="E9" s="278"/>
      <c r="F9" s="278"/>
      <c r="G9" s="277"/>
      <c r="H9" s="277"/>
      <c r="I9" s="283"/>
      <c r="J9" s="277" t="s">
        <v>150</v>
      </c>
      <c r="K9" s="277" t="s">
        <v>151</v>
      </c>
      <c r="L9" s="279" t="s">
        <v>186</v>
      </c>
      <c r="M9" s="277" t="s">
        <v>60</v>
      </c>
      <c r="N9" s="277" t="s">
        <v>185</v>
      </c>
      <c r="O9" s="277" t="s">
        <v>3</v>
      </c>
      <c r="P9" s="45" t="s">
        <v>88</v>
      </c>
      <c r="Q9" s="45" t="s">
        <v>88</v>
      </c>
      <c r="R9" s="45" t="s">
        <v>88</v>
      </c>
      <c r="S9" s="45" t="s">
        <v>88</v>
      </c>
      <c r="T9" s="45" t="s">
        <v>88</v>
      </c>
      <c r="U9" s="45" t="s">
        <v>88</v>
      </c>
      <c r="V9" s="45" t="s">
        <v>88</v>
      </c>
      <c r="W9" s="45" t="s">
        <v>88</v>
      </c>
    </row>
    <row r="10" spans="1:26" ht="23.25" customHeight="1" x14ac:dyDescent="0.25">
      <c r="A10" s="282"/>
      <c r="B10" s="278"/>
      <c r="C10" s="278"/>
      <c r="D10" s="278"/>
      <c r="E10" s="278"/>
      <c r="F10" s="278"/>
      <c r="G10" s="277"/>
      <c r="H10" s="277"/>
      <c r="I10" s="283"/>
      <c r="J10" s="277"/>
      <c r="K10" s="277"/>
      <c r="L10" s="277"/>
      <c r="M10" s="277"/>
      <c r="N10" s="277"/>
      <c r="O10" s="277"/>
      <c r="P10" s="274" t="s">
        <v>111</v>
      </c>
      <c r="Q10" s="274" t="s">
        <v>346</v>
      </c>
      <c r="R10" s="274" t="s">
        <v>111</v>
      </c>
      <c r="S10" s="274" t="s">
        <v>368</v>
      </c>
      <c r="T10" s="274" t="s">
        <v>366</v>
      </c>
      <c r="U10" s="274" t="s">
        <v>367</v>
      </c>
      <c r="V10" s="274" t="s">
        <v>379</v>
      </c>
      <c r="W10" s="274" t="s">
        <v>378</v>
      </c>
    </row>
    <row r="11" spans="1:26" ht="96" customHeight="1" x14ac:dyDescent="0.25">
      <c r="A11" s="282"/>
      <c r="B11" s="278"/>
      <c r="C11" s="123" t="s">
        <v>61</v>
      </c>
      <c r="D11" s="123" t="s">
        <v>62</v>
      </c>
      <c r="E11" s="123" t="s">
        <v>264</v>
      </c>
      <c r="F11" s="123" t="s">
        <v>63</v>
      </c>
      <c r="G11" s="277"/>
      <c r="H11" s="277"/>
      <c r="I11" s="283"/>
      <c r="J11" s="277"/>
      <c r="K11" s="277"/>
      <c r="L11" s="277"/>
      <c r="M11" s="277"/>
      <c r="N11" s="277"/>
      <c r="O11" s="277"/>
      <c r="P11" s="274"/>
      <c r="Q11" s="274"/>
      <c r="R11" s="274"/>
      <c r="S11" s="274"/>
      <c r="T11" s="274"/>
      <c r="U11" s="274"/>
      <c r="V11" s="274"/>
      <c r="W11" s="274"/>
      <c r="Z11" s="35"/>
    </row>
    <row r="12" spans="1:26" ht="23.25" customHeight="1" x14ac:dyDescent="0.25">
      <c r="A12" s="124">
        <v>1</v>
      </c>
      <c r="B12" s="125">
        <v>2</v>
      </c>
      <c r="C12" s="125">
        <v>3</v>
      </c>
      <c r="D12" s="125">
        <v>4</v>
      </c>
      <c r="E12" s="125"/>
      <c r="F12" s="125">
        <v>5</v>
      </c>
      <c r="G12" s="125">
        <v>6</v>
      </c>
      <c r="H12" s="125">
        <v>7</v>
      </c>
      <c r="I12" s="125">
        <v>8</v>
      </c>
      <c r="J12" s="125">
        <v>9</v>
      </c>
      <c r="K12" s="125">
        <v>10</v>
      </c>
      <c r="L12" s="125">
        <v>11</v>
      </c>
      <c r="M12" s="125">
        <v>12</v>
      </c>
      <c r="N12" s="125">
        <v>13</v>
      </c>
      <c r="O12" s="125">
        <v>14</v>
      </c>
      <c r="P12" s="125">
        <v>15</v>
      </c>
      <c r="Q12" s="125">
        <v>16</v>
      </c>
      <c r="R12" s="125">
        <v>17</v>
      </c>
      <c r="S12" s="125">
        <v>18</v>
      </c>
      <c r="T12" s="125">
        <v>19</v>
      </c>
      <c r="U12" s="125">
        <v>20</v>
      </c>
      <c r="V12" s="125">
        <v>21</v>
      </c>
      <c r="W12" s="125">
        <v>22</v>
      </c>
    </row>
    <row r="13" spans="1:26" s="23" customFormat="1" ht="23.25" customHeight="1" x14ac:dyDescent="0.25">
      <c r="A13" s="126"/>
      <c r="B13" s="127" t="s">
        <v>89</v>
      </c>
      <c r="C13" s="174"/>
      <c r="D13" s="174"/>
      <c r="E13" s="174"/>
      <c r="F13" s="174"/>
      <c r="G13" s="128">
        <f t="shared" ref="G13:O13" si="0">G14+G29+G89</f>
        <v>5940</v>
      </c>
      <c r="H13" s="128">
        <f t="shared" si="0"/>
        <v>134</v>
      </c>
      <c r="I13" s="128">
        <f t="shared" si="0"/>
        <v>4582</v>
      </c>
      <c r="J13" s="128">
        <f t="shared" si="0"/>
        <v>4428</v>
      </c>
      <c r="K13" s="128">
        <f t="shared" si="0"/>
        <v>3065</v>
      </c>
      <c r="L13" s="128">
        <f t="shared" si="0"/>
        <v>88</v>
      </c>
      <c r="M13" s="128">
        <f t="shared" si="0"/>
        <v>1008</v>
      </c>
      <c r="N13" s="128">
        <f t="shared" si="0"/>
        <v>80</v>
      </c>
      <c r="O13" s="128">
        <f t="shared" si="0"/>
        <v>74</v>
      </c>
      <c r="P13" s="128">
        <f t="shared" ref="P13:W13" si="1">P14+P29+P84+P89</f>
        <v>612</v>
      </c>
      <c r="Q13" s="128">
        <f t="shared" si="1"/>
        <v>864</v>
      </c>
      <c r="R13" s="128">
        <f t="shared" si="1"/>
        <v>612</v>
      </c>
      <c r="S13" s="128">
        <f t="shared" si="1"/>
        <v>864</v>
      </c>
      <c r="T13" s="128">
        <f t="shared" si="1"/>
        <v>612</v>
      </c>
      <c r="U13" s="128">
        <f t="shared" si="1"/>
        <v>864</v>
      </c>
      <c r="V13" s="128">
        <f t="shared" si="1"/>
        <v>792</v>
      </c>
      <c r="W13" s="128">
        <f t="shared" si="1"/>
        <v>720</v>
      </c>
      <c r="X13" s="33"/>
      <c r="Z13" s="33"/>
    </row>
    <row r="14" spans="1:26" s="29" customFormat="1" ht="23.25" customHeight="1" x14ac:dyDescent="0.25">
      <c r="A14" s="129" t="s">
        <v>183</v>
      </c>
      <c r="B14" s="127" t="s">
        <v>29</v>
      </c>
      <c r="C14" s="100">
        <v>0</v>
      </c>
      <c r="D14" s="100">
        <v>10</v>
      </c>
      <c r="E14" s="100">
        <v>14</v>
      </c>
      <c r="F14" s="116">
        <v>4</v>
      </c>
      <c r="G14" s="82">
        <f>SUM(G15:G28)</f>
        <v>1476</v>
      </c>
      <c r="H14" s="82">
        <f t="shared" ref="H14:W14" si="2">SUM(H15:H28)</f>
        <v>0</v>
      </c>
      <c r="I14" s="82">
        <f t="shared" si="2"/>
        <v>1476</v>
      </c>
      <c r="J14" s="82">
        <f t="shared" si="2"/>
        <v>1404</v>
      </c>
      <c r="K14" s="82">
        <f t="shared" si="2"/>
        <v>601</v>
      </c>
      <c r="L14" s="82">
        <f t="shared" si="2"/>
        <v>28</v>
      </c>
      <c r="M14" s="82">
        <f t="shared" si="2"/>
        <v>0</v>
      </c>
      <c r="N14" s="82">
        <f t="shared" si="2"/>
        <v>48</v>
      </c>
      <c r="O14" s="82">
        <f t="shared" si="2"/>
        <v>24</v>
      </c>
      <c r="P14" s="82">
        <f t="shared" si="2"/>
        <v>612</v>
      </c>
      <c r="Q14" s="82">
        <f t="shared" si="2"/>
        <v>792</v>
      </c>
      <c r="R14" s="82">
        <f t="shared" si="2"/>
        <v>0</v>
      </c>
      <c r="S14" s="82">
        <f t="shared" si="2"/>
        <v>0</v>
      </c>
      <c r="T14" s="82">
        <f t="shared" si="2"/>
        <v>0</v>
      </c>
      <c r="U14" s="82">
        <f t="shared" si="2"/>
        <v>0</v>
      </c>
      <c r="V14" s="82">
        <f t="shared" si="2"/>
        <v>0</v>
      </c>
      <c r="W14" s="82">
        <f t="shared" si="2"/>
        <v>0</v>
      </c>
      <c r="X14" s="28"/>
    </row>
    <row r="15" spans="1:26" s="218" customFormat="1" ht="24" customHeight="1" x14ac:dyDescent="0.25">
      <c r="A15" s="210" t="s">
        <v>184</v>
      </c>
      <c r="B15" s="211" t="s">
        <v>100</v>
      </c>
      <c r="C15" s="212"/>
      <c r="D15" s="213"/>
      <c r="E15" s="213">
        <v>1.2</v>
      </c>
      <c r="F15" s="214" t="s">
        <v>140</v>
      </c>
      <c r="G15" s="215">
        <f>H15+I15</f>
        <v>91</v>
      </c>
      <c r="H15" s="216"/>
      <c r="I15" s="215">
        <f>J15+N15+O15</f>
        <v>91</v>
      </c>
      <c r="J15" s="215">
        <f>SUM(P15:W15)</f>
        <v>78</v>
      </c>
      <c r="K15" s="217">
        <v>20</v>
      </c>
      <c r="L15" s="217">
        <v>2</v>
      </c>
      <c r="M15" s="216"/>
      <c r="N15" s="216">
        <v>7</v>
      </c>
      <c r="O15" s="216">
        <v>6</v>
      </c>
      <c r="P15" s="216">
        <v>34</v>
      </c>
      <c r="Q15" s="216">
        <v>44</v>
      </c>
      <c r="R15" s="216"/>
      <c r="S15" s="216"/>
      <c r="T15" s="216"/>
      <c r="U15" s="216"/>
      <c r="V15" s="216"/>
      <c r="W15" s="215"/>
    </row>
    <row r="16" spans="1:26" s="218" customFormat="1" ht="21" customHeight="1" x14ac:dyDescent="0.25">
      <c r="A16" s="210" t="s">
        <v>182</v>
      </c>
      <c r="B16" s="211" t="s">
        <v>30</v>
      </c>
      <c r="C16" s="212"/>
      <c r="D16" s="212">
        <v>2</v>
      </c>
      <c r="E16" s="213">
        <v>1.2</v>
      </c>
      <c r="F16" s="214"/>
      <c r="G16" s="215">
        <f t="shared" ref="G16:G27" si="3">H16+I16</f>
        <v>119</v>
      </c>
      <c r="H16" s="216"/>
      <c r="I16" s="215">
        <f t="shared" ref="I16:I72" si="4">J16+N16+O16</f>
        <v>119</v>
      </c>
      <c r="J16" s="215">
        <f t="shared" ref="J16:J72" si="5">SUM(P16:W16)</f>
        <v>117</v>
      </c>
      <c r="K16" s="217">
        <v>10</v>
      </c>
      <c r="L16" s="217">
        <v>2</v>
      </c>
      <c r="M16" s="216"/>
      <c r="N16" s="216">
        <v>2</v>
      </c>
      <c r="O16" s="216"/>
      <c r="P16" s="216">
        <v>51</v>
      </c>
      <c r="Q16" s="216">
        <v>66</v>
      </c>
      <c r="R16" s="216"/>
      <c r="S16" s="216"/>
      <c r="T16" s="216"/>
      <c r="U16" s="216"/>
      <c r="V16" s="216"/>
      <c r="W16" s="215"/>
    </row>
    <row r="17" spans="1:23" s="218" customFormat="1" ht="21" customHeight="1" x14ac:dyDescent="0.25">
      <c r="A17" s="210" t="s">
        <v>181</v>
      </c>
      <c r="B17" s="219" t="s">
        <v>141</v>
      </c>
      <c r="C17" s="212"/>
      <c r="D17" s="212">
        <v>2</v>
      </c>
      <c r="E17" s="213">
        <v>1.2</v>
      </c>
      <c r="F17" s="212"/>
      <c r="G17" s="215">
        <f t="shared" si="3"/>
        <v>41</v>
      </c>
      <c r="H17" s="216"/>
      <c r="I17" s="215">
        <f t="shared" si="4"/>
        <v>41</v>
      </c>
      <c r="J17" s="215">
        <f t="shared" si="5"/>
        <v>39</v>
      </c>
      <c r="K17" s="217">
        <v>0</v>
      </c>
      <c r="L17" s="217">
        <v>2</v>
      </c>
      <c r="M17" s="216"/>
      <c r="N17" s="216">
        <v>2</v>
      </c>
      <c r="O17" s="216"/>
      <c r="P17" s="216">
        <v>17</v>
      </c>
      <c r="Q17" s="216">
        <v>22</v>
      </c>
      <c r="R17" s="216"/>
      <c r="S17" s="216"/>
      <c r="T17" s="216"/>
      <c r="U17" s="216"/>
      <c r="V17" s="216"/>
      <c r="W17" s="215"/>
    </row>
    <row r="18" spans="1:23" s="218" customFormat="1" ht="21" customHeight="1" x14ac:dyDescent="0.25">
      <c r="A18" s="210" t="s">
        <v>180</v>
      </c>
      <c r="B18" s="220" t="s">
        <v>31</v>
      </c>
      <c r="C18" s="212"/>
      <c r="D18" s="212">
        <v>2</v>
      </c>
      <c r="E18" s="213">
        <v>1.2</v>
      </c>
      <c r="F18" s="221"/>
      <c r="G18" s="215">
        <f t="shared" si="3"/>
        <v>119</v>
      </c>
      <c r="H18" s="216"/>
      <c r="I18" s="215">
        <f t="shared" si="4"/>
        <v>119</v>
      </c>
      <c r="J18" s="215">
        <f t="shared" si="5"/>
        <v>117</v>
      </c>
      <c r="K18" s="217">
        <v>117</v>
      </c>
      <c r="L18" s="217">
        <v>2</v>
      </c>
      <c r="M18" s="216"/>
      <c r="N18" s="216">
        <v>2</v>
      </c>
      <c r="O18" s="216"/>
      <c r="P18" s="216">
        <v>51</v>
      </c>
      <c r="Q18" s="216">
        <v>66</v>
      </c>
      <c r="R18" s="216"/>
      <c r="S18" s="216"/>
      <c r="T18" s="216"/>
      <c r="U18" s="216"/>
      <c r="V18" s="216"/>
      <c r="W18" s="215"/>
    </row>
    <row r="19" spans="1:23" s="218" customFormat="1" ht="21.75" customHeight="1" x14ac:dyDescent="0.25">
      <c r="A19" s="210" t="s">
        <v>179</v>
      </c>
      <c r="B19" s="222" t="s">
        <v>33</v>
      </c>
      <c r="C19" s="212"/>
      <c r="D19" s="212"/>
      <c r="E19" s="213">
        <v>1.2</v>
      </c>
      <c r="F19" s="221" t="s">
        <v>140</v>
      </c>
      <c r="G19" s="215">
        <f t="shared" si="3"/>
        <v>247</v>
      </c>
      <c r="H19" s="216"/>
      <c r="I19" s="215">
        <f t="shared" si="4"/>
        <v>247</v>
      </c>
      <c r="J19" s="215">
        <f t="shared" si="5"/>
        <v>234</v>
      </c>
      <c r="K19" s="217">
        <v>234</v>
      </c>
      <c r="L19" s="217">
        <v>2</v>
      </c>
      <c r="M19" s="216"/>
      <c r="N19" s="216">
        <v>7</v>
      </c>
      <c r="O19" s="216">
        <v>6</v>
      </c>
      <c r="P19" s="216">
        <v>102</v>
      </c>
      <c r="Q19" s="216">
        <v>132</v>
      </c>
      <c r="R19" s="216"/>
      <c r="S19" s="216"/>
      <c r="T19" s="216"/>
      <c r="U19" s="216"/>
      <c r="V19" s="216"/>
      <c r="W19" s="215"/>
    </row>
    <row r="20" spans="1:23" s="223" customFormat="1" ht="21" customHeight="1" x14ac:dyDescent="0.25">
      <c r="A20" s="210" t="s">
        <v>178</v>
      </c>
      <c r="B20" s="222" t="s">
        <v>142</v>
      </c>
      <c r="C20" s="212"/>
      <c r="D20" s="212"/>
      <c r="E20" s="213">
        <v>1.2</v>
      </c>
      <c r="F20" s="213">
        <v>2</v>
      </c>
      <c r="G20" s="215">
        <f t="shared" si="3"/>
        <v>130</v>
      </c>
      <c r="H20" s="216"/>
      <c r="I20" s="215">
        <f t="shared" si="4"/>
        <v>130</v>
      </c>
      <c r="J20" s="215">
        <f t="shared" si="5"/>
        <v>117</v>
      </c>
      <c r="K20" s="217">
        <v>30</v>
      </c>
      <c r="L20" s="217">
        <v>2</v>
      </c>
      <c r="M20" s="216"/>
      <c r="N20" s="216">
        <v>7</v>
      </c>
      <c r="O20" s="216">
        <v>6</v>
      </c>
      <c r="P20" s="216">
        <v>51</v>
      </c>
      <c r="Q20" s="216">
        <v>66</v>
      </c>
      <c r="R20" s="216"/>
      <c r="S20" s="216"/>
      <c r="T20" s="216"/>
      <c r="U20" s="216"/>
      <c r="V20" s="216"/>
      <c r="W20" s="215"/>
    </row>
    <row r="21" spans="1:23" s="218" customFormat="1" ht="21" customHeight="1" x14ac:dyDescent="0.25">
      <c r="A21" s="210" t="s">
        <v>177</v>
      </c>
      <c r="B21" s="222" t="s">
        <v>32</v>
      </c>
      <c r="C21" s="212"/>
      <c r="D21" s="212">
        <v>2</v>
      </c>
      <c r="E21" s="213">
        <v>1.2</v>
      </c>
      <c r="F21" s="221"/>
      <c r="G21" s="215">
        <f t="shared" si="3"/>
        <v>119</v>
      </c>
      <c r="H21" s="216"/>
      <c r="I21" s="215">
        <f t="shared" si="4"/>
        <v>119</v>
      </c>
      <c r="J21" s="215">
        <f t="shared" si="5"/>
        <v>117</v>
      </c>
      <c r="K21" s="217">
        <v>10</v>
      </c>
      <c r="L21" s="217">
        <v>2</v>
      </c>
      <c r="M21" s="216"/>
      <c r="N21" s="216">
        <v>2</v>
      </c>
      <c r="O21" s="216"/>
      <c r="P21" s="216">
        <v>51</v>
      </c>
      <c r="Q21" s="216">
        <v>66</v>
      </c>
      <c r="R21" s="216"/>
      <c r="S21" s="216"/>
      <c r="T21" s="216"/>
      <c r="U21" s="216"/>
      <c r="V21" s="216"/>
      <c r="W21" s="215"/>
    </row>
    <row r="22" spans="1:23" s="218" customFormat="1" ht="21" customHeight="1" x14ac:dyDescent="0.25">
      <c r="A22" s="210" t="s">
        <v>176</v>
      </c>
      <c r="B22" s="222" t="s">
        <v>143</v>
      </c>
      <c r="C22" s="212"/>
      <c r="D22" s="212">
        <v>2</v>
      </c>
      <c r="E22" s="213">
        <v>1.2</v>
      </c>
      <c r="F22" s="221"/>
      <c r="G22" s="215">
        <f t="shared" si="3"/>
        <v>80</v>
      </c>
      <c r="H22" s="216"/>
      <c r="I22" s="215">
        <f t="shared" si="4"/>
        <v>80</v>
      </c>
      <c r="J22" s="215">
        <f t="shared" si="5"/>
        <v>78</v>
      </c>
      <c r="K22" s="217">
        <v>0</v>
      </c>
      <c r="L22" s="217">
        <v>2</v>
      </c>
      <c r="M22" s="216"/>
      <c r="N22" s="216">
        <v>2</v>
      </c>
      <c r="O22" s="216"/>
      <c r="P22" s="216">
        <v>34</v>
      </c>
      <c r="Q22" s="216">
        <v>44</v>
      </c>
      <c r="R22" s="216"/>
      <c r="S22" s="216"/>
      <c r="T22" s="216"/>
      <c r="U22" s="216"/>
      <c r="V22" s="216"/>
      <c r="W22" s="215"/>
    </row>
    <row r="23" spans="1:23" s="224" customFormat="1" ht="21" customHeight="1" x14ac:dyDescent="0.25">
      <c r="A23" s="210" t="s">
        <v>175</v>
      </c>
      <c r="B23" s="222" t="s">
        <v>117</v>
      </c>
      <c r="C23" s="212"/>
      <c r="D23" s="212">
        <v>2</v>
      </c>
      <c r="E23" s="213">
        <v>1.2</v>
      </c>
      <c r="F23" s="213"/>
      <c r="G23" s="215">
        <f t="shared" si="3"/>
        <v>80</v>
      </c>
      <c r="H23" s="216"/>
      <c r="I23" s="215">
        <f t="shared" si="4"/>
        <v>80</v>
      </c>
      <c r="J23" s="215">
        <f t="shared" si="5"/>
        <v>78</v>
      </c>
      <c r="K23" s="217">
        <v>34</v>
      </c>
      <c r="L23" s="217">
        <v>2</v>
      </c>
      <c r="M23" s="216"/>
      <c r="N23" s="216">
        <v>2</v>
      </c>
      <c r="O23" s="216"/>
      <c r="P23" s="216">
        <v>34</v>
      </c>
      <c r="Q23" s="216">
        <v>44</v>
      </c>
      <c r="R23" s="216"/>
      <c r="S23" s="216"/>
      <c r="T23" s="216"/>
      <c r="U23" s="216"/>
      <c r="V23" s="216"/>
      <c r="W23" s="215"/>
    </row>
    <row r="24" spans="1:23" s="218" customFormat="1" ht="21" customHeight="1" x14ac:dyDescent="0.25">
      <c r="A24" s="210" t="s">
        <v>174</v>
      </c>
      <c r="B24" s="222" t="s">
        <v>101</v>
      </c>
      <c r="C24" s="212"/>
      <c r="D24" s="212"/>
      <c r="E24" s="213">
        <v>1.2</v>
      </c>
      <c r="F24" s="225">
        <v>2</v>
      </c>
      <c r="G24" s="215">
        <f t="shared" si="3"/>
        <v>203</v>
      </c>
      <c r="H24" s="216"/>
      <c r="I24" s="215">
        <f t="shared" si="4"/>
        <v>203</v>
      </c>
      <c r="J24" s="215">
        <f t="shared" si="5"/>
        <v>190</v>
      </c>
      <c r="K24" s="217">
        <v>24</v>
      </c>
      <c r="L24" s="217">
        <v>2</v>
      </c>
      <c r="M24" s="216"/>
      <c r="N24" s="216">
        <v>7</v>
      </c>
      <c r="O24" s="216">
        <v>6</v>
      </c>
      <c r="P24" s="216">
        <v>102</v>
      </c>
      <c r="Q24" s="216">
        <v>88</v>
      </c>
      <c r="R24" s="216"/>
      <c r="S24" s="216"/>
      <c r="T24" s="216"/>
      <c r="U24" s="216"/>
      <c r="V24" s="216"/>
      <c r="W24" s="215"/>
    </row>
    <row r="25" spans="1:23" s="218" customFormat="1" ht="21" customHeight="1" x14ac:dyDescent="0.25">
      <c r="A25" s="210" t="s">
        <v>173</v>
      </c>
      <c r="B25" s="222" t="s">
        <v>144</v>
      </c>
      <c r="C25" s="212"/>
      <c r="D25" s="212">
        <v>2</v>
      </c>
      <c r="E25" s="213">
        <v>1.2</v>
      </c>
      <c r="F25" s="221"/>
      <c r="G25" s="215">
        <f t="shared" si="3"/>
        <v>41</v>
      </c>
      <c r="H25" s="216"/>
      <c r="I25" s="215">
        <f t="shared" si="4"/>
        <v>41</v>
      </c>
      <c r="J25" s="215">
        <f t="shared" si="5"/>
        <v>39</v>
      </c>
      <c r="K25" s="217">
        <v>6</v>
      </c>
      <c r="L25" s="217">
        <v>2</v>
      </c>
      <c r="M25" s="216"/>
      <c r="N25" s="216">
        <v>2</v>
      </c>
      <c r="O25" s="216"/>
      <c r="P25" s="216">
        <v>17</v>
      </c>
      <c r="Q25" s="216">
        <v>22</v>
      </c>
      <c r="R25" s="216"/>
      <c r="S25" s="216"/>
      <c r="T25" s="216"/>
      <c r="U25" s="216"/>
      <c r="V25" s="216"/>
      <c r="W25" s="215"/>
    </row>
    <row r="26" spans="1:23" s="226" customFormat="1" ht="21" customHeight="1" x14ac:dyDescent="0.25">
      <c r="A26" s="210" t="s">
        <v>172</v>
      </c>
      <c r="B26" s="222" t="s">
        <v>145</v>
      </c>
      <c r="C26" s="212"/>
      <c r="D26" s="212">
        <v>2</v>
      </c>
      <c r="E26" s="213">
        <v>1.2</v>
      </c>
      <c r="F26" s="212"/>
      <c r="G26" s="215">
        <f t="shared" si="3"/>
        <v>46</v>
      </c>
      <c r="H26" s="216"/>
      <c r="I26" s="215">
        <f t="shared" si="4"/>
        <v>46</v>
      </c>
      <c r="J26" s="215">
        <f t="shared" si="5"/>
        <v>44</v>
      </c>
      <c r="K26" s="217">
        <v>6</v>
      </c>
      <c r="L26" s="217">
        <v>2</v>
      </c>
      <c r="M26" s="216"/>
      <c r="N26" s="216">
        <v>2</v>
      </c>
      <c r="O26" s="216"/>
      <c r="P26" s="216">
        <v>0</v>
      </c>
      <c r="Q26" s="216">
        <v>44</v>
      </c>
      <c r="R26" s="216"/>
      <c r="S26" s="216"/>
      <c r="T26" s="216"/>
      <c r="U26" s="216"/>
      <c r="V26" s="216"/>
      <c r="W26" s="215"/>
    </row>
    <row r="27" spans="1:23" s="218" customFormat="1" ht="21" customHeight="1" x14ac:dyDescent="0.25">
      <c r="A27" s="210" t="s">
        <v>171</v>
      </c>
      <c r="B27" s="222" t="s">
        <v>34</v>
      </c>
      <c r="C27" s="212"/>
      <c r="D27" s="212">
        <v>2</v>
      </c>
      <c r="E27" s="213">
        <v>1.2</v>
      </c>
      <c r="F27" s="214"/>
      <c r="G27" s="215">
        <f t="shared" si="3"/>
        <v>80</v>
      </c>
      <c r="H27" s="216"/>
      <c r="I27" s="215">
        <f t="shared" si="4"/>
        <v>80</v>
      </c>
      <c r="J27" s="215">
        <f t="shared" si="5"/>
        <v>78</v>
      </c>
      <c r="K27" s="217">
        <v>70</v>
      </c>
      <c r="L27" s="217">
        <v>2</v>
      </c>
      <c r="M27" s="216"/>
      <c r="N27" s="216">
        <v>2</v>
      </c>
      <c r="O27" s="216"/>
      <c r="P27" s="216">
        <v>34</v>
      </c>
      <c r="Q27" s="216">
        <v>44</v>
      </c>
      <c r="R27" s="216"/>
      <c r="S27" s="216"/>
      <c r="T27" s="216"/>
      <c r="U27" s="216"/>
      <c r="V27" s="216"/>
      <c r="W27" s="215"/>
    </row>
    <row r="28" spans="1:23" s="218" customFormat="1" ht="21" customHeight="1" x14ac:dyDescent="0.25">
      <c r="A28" s="210" t="s">
        <v>170</v>
      </c>
      <c r="B28" s="222" t="s">
        <v>318</v>
      </c>
      <c r="C28" s="212"/>
      <c r="D28" s="212">
        <v>2</v>
      </c>
      <c r="E28" s="213">
        <v>1.2</v>
      </c>
      <c r="F28" s="214"/>
      <c r="G28" s="215">
        <f>H28+I28</f>
        <v>80</v>
      </c>
      <c r="H28" s="216"/>
      <c r="I28" s="215">
        <f t="shared" si="4"/>
        <v>80</v>
      </c>
      <c r="J28" s="215">
        <f t="shared" si="5"/>
        <v>78</v>
      </c>
      <c r="K28" s="217">
        <v>40</v>
      </c>
      <c r="L28" s="217">
        <v>2</v>
      </c>
      <c r="M28" s="216"/>
      <c r="N28" s="216">
        <v>2</v>
      </c>
      <c r="O28" s="216"/>
      <c r="P28" s="216">
        <v>34</v>
      </c>
      <c r="Q28" s="216">
        <v>44</v>
      </c>
      <c r="R28" s="216"/>
      <c r="S28" s="216"/>
      <c r="T28" s="216"/>
      <c r="U28" s="216"/>
      <c r="V28" s="216"/>
      <c r="W28" s="215"/>
    </row>
    <row r="29" spans="1:23" ht="21" customHeight="1" x14ac:dyDescent="0.25">
      <c r="A29" s="97"/>
      <c r="B29" s="134" t="s">
        <v>243</v>
      </c>
      <c r="C29" s="130"/>
      <c r="D29" s="130"/>
      <c r="E29" s="135"/>
      <c r="F29" s="131"/>
      <c r="G29" s="82">
        <f t="shared" ref="G29:W29" si="6">G30+G36+G40+G56</f>
        <v>4248</v>
      </c>
      <c r="H29" s="82">
        <f t="shared" si="6"/>
        <v>134</v>
      </c>
      <c r="I29" s="82">
        <f t="shared" si="6"/>
        <v>3106</v>
      </c>
      <c r="J29" s="82">
        <f t="shared" si="6"/>
        <v>3024</v>
      </c>
      <c r="K29" s="82">
        <f t="shared" si="6"/>
        <v>2464</v>
      </c>
      <c r="L29" s="82">
        <f t="shared" si="6"/>
        <v>60</v>
      </c>
      <c r="M29" s="82">
        <f t="shared" si="6"/>
        <v>1008</v>
      </c>
      <c r="N29" s="82">
        <f t="shared" si="6"/>
        <v>32</v>
      </c>
      <c r="O29" s="82">
        <f t="shared" si="6"/>
        <v>50</v>
      </c>
      <c r="P29" s="227">
        <f t="shared" si="6"/>
        <v>0</v>
      </c>
      <c r="Q29" s="227">
        <f t="shared" si="6"/>
        <v>0</v>
      </c>
      <c r="R29" s="82">
        <f t="shared" si="6"/>
        <v>612</v>
      </c>
      <c r="S29" s="82">
        <f t="shared" si="6"/>
        <v>792</v>
      </c>
      <c r="T29" s="82">
        <f t="shared" si="6"/>
        <v>612</v>
      </c>
      <c r="U29" s="82">
        <f t="shared" si="6"/>
        <v>792</v>
      </c>
      <c r="V29" s="82">
        <f t="shared" si="6"/>
        <v>756</v>
      </c>
      <c r="W29" s="82">
        <f t="shared" si="6"/>
        <v>468</v>
      </c>
    </row>
    <row r="30" spans="1:23" ht="21" customHeight="1" x14ac:dyDescent="0.25">
      <c r="A30" s="97"/>
      <c r="B30" s="134" t="s">
        <v>250</v>
      </c>
      <c r="C30" s="130"/>
      <c r="D30" s="130"/>
      <c r="E30" s="135"/>
      <c r="F30" s="131"/>
      <c r="G30" s="82">
        <f>SUM(G31:G35)</f>
        <v>523</v>
      </c>
      <c r="H30" s="82">
        <f t="shared" ref="H30:W30" si="7">SUM(H31:H35)</f>
        <v>2</v>
      </c>
      <c r="I30" s="82">
        <f t="shared" si="7"/>
        <v>521</v>
      </c>
      <c r="J30" s="82">
        <f t="shared" si="7"/>
        <v>521</v>
      </c>
      <c r="K30" s="82">
        <f t="shared" si="7"/>
        <v>482</v>
      </c>
      <c r="L30" s="82">
        <f t="shared" si="7"/>
        <v>0</v>
      </c>
      <c r="M30" s="82">
        <f t="shared" si="7"/>
        <v>0</v>
      </c>
      <c r="N30" s="82">
        <f t="shared" si="7"/>
        <v>0</v>
      </c>
      <c r="O30" s="82">
        <f t="shared" si="7"/>
        <v>0</v>
      </c>
      <c r="P30" s="227">
        <f t="shared" si="7"/>
        <v>0</v>
      </c>
      <c r="Q30" s="227">
        <f t="shared" si="7"/>
        <v>0</v>
      </c>
      <c r="R30" s="82">
        <f t="shared" si="7"/>
        <v>102</v>
      </c>
      <c r="S30" s="82">
        <f t="shared" si="7"/>
        <v>96</v>
      </c>
      <c r="T30" s="82">
        <f t="shared" si="7"/>
        <v>119</v>
      </c>
      <c r="U30" s="82">
        <f t="shared" si="7"/>
        <v>78</v>
      </c>
      <c r="V30" s="82">
        <f t="shared" si="7"/>
        <v>126</v>
      </c>
      <c r="W30" s="82">
        <f t="shared" si="7"/>
        <v>0</v>
      </c>
    </row>
    <row r="31" spans="1:23" ht="20.25" customHeight="1" x14ac:dyDescent="0.25">
      <c r="A31" s="97" t="s">
        <v>82</v>
      </c>
      <c r="B31" s="49" t="s">
        <v>35</v>
      </c>
      <c r="C31" s="116"/>
      <c r="D31" s="116">
        <v>7</v>
      </c>
      <c r="E31" s="116">
        <v>7</v>
      </c>
      <c r="F31" s="116"/>
      <c r="G31" s="132">
        <f t="shared" ref="G31:G35" si="8">H31+I31</f>
        <v>42</v>
      </c>
      <c r="H31" s="81"/>
      <c r="I31" s="132">
        <f t="shared" ref="I31:I35" si="9">J31+N31+O31</f>
        <v>42</v>
      </c>
      <c r="J31" s="132">
        <f t="shared" ref="J31:J35" si="10">SUM(P31:W31)</f>
        <v>42</v>
      </c>
      <c r="K31" s="81">
        <v>34</v>
      </c>
      <c r="L31" s="81"/>
      <c r="M31" s="81"/>
      <c r="N31" s="81"/>
      <c r="O31" s="81"/>
      <c r="P31" s="216"/>
      <c r="Q31" s="216"/>
      <c r="R31" s="81"/>
      <c r="S31" s="81"/>
      <c r="T31" s="81"/>
      <c r="U31" s="81"/>
      <c r="V31" s="81">
        <f>21*2</f>
        <v>42</v>
      </c>
      <c r="W31" s="81">
        <v>0</v>
      </c>
    </row>
    <row r="32" spans="1:23" ht="18" customHeight="1" x14ac:dyDescent="0.25">
      <c r="A32" s="97" t="s">
        <v>83</v>
      </c>
      <c r="B32" s="49" t="s">
        <v>32</v>
      </c>
      <c r="C32" s="116"/>
      <c r="D32" s="116">
        <v>4</v>
      </c>
      <c r="E32" s="116">
        <v>3.4</v>
      </c>
      <c r="F32" s="116"/>
      <c r="G32" s="132">
        <f t="shared" si="8"/>
        <v>66</v>
      </c>
      <c r="H32" s="81"/>
      <c r="I32" s="132">
        <f t="shared" si="9"/>
        <v>66</v>
      </c>
      <c r="J32" s="132">
        <f t="shared" si="10"/>
        <v>66</v>
      </c>
      <c r="K32" s="81">
        <v>50</v>
      </c>
      <c r="L32" s="81"/>
      <c r="M32" s="81"/>
      <c r="N32" s="81"/>
      <c r="O32" s="81"/>
      <c r="P32" s="216"/>
      <c r="Q32" s="216"/>
      <c r="R32" s="81">
        <f t="shared" ref="R32:R34" si="11">17*2</f>
        <v>34</v>
      </c>
      <c r="S32" s="81">
        <f>16*2</f>
        <v>32</v>
      </c>
      <c r="T32" s="81"/>
      <c r="U32" s="81"/>
      <c r="V32" s="81"/>
      <c r="W32" s="81"/>
    </row>
    <row r="33" spans="1:24" ht="18" customHeight="1" x14ac:dyDescent="0.25">
      <c r="A33" s="97" t="s">
        <v>84</v>
      </c>
      <c r="B33" s="49" t="s">
        <v>59</v>
      </c>
      <c r="C33" s="116" t="s">
        <v>259</v>
      </c>
      <c r="D33" s="116">
        <v>7</v>
      </c>
      <c r="E33" s="116" t="s">
        <v>261</v>
      </c>
      <c r="F33" s="116"/>
      <c r="G33" s="132">
        <f t="shared" si="8"/>
        <v>168</v>
      </c>
      <c r="H33" s="81"/>
      <c r="I33" s="132">
        <f t="shared" si="9"/>
        <v>168</v>
      </c>
      <c r="J33" s="132">
        <f t="shared" si="10"/>
        <v>168</v>
      </c>
      <c r="K33" s="81">
        <v>168</v>
      </c>
      <c r="L33" s="81"/>
      <c r="M33" s="81"/>
      <c r="N33" s="81"/>
      <c r="O33" s="81"/>
      <c r="P33" s="216"/>
      <c r="Q33" s="216"/>
      <c r="R33" s="81">
        <f t="shared" si="11"/>
        <v>34</v>
      </c>
      <c r="S33" s="81">
        <f>16*2</f>
        <v>32</v>
      </c>
      <c r="T33" s="81">
        <v>34</v>
      </c>
      <c r="U33" s="81">
        <f>13*2</f>
        <v>26</v>
      </c>
      <c r="V33" s="81">
        <f>21*2</f>
        <v>42</v>
      </c>
      <c r="W33" s="81">
        <v>0</v>
      </c>
    </row>
    <row r="34" spans="1:24" ht="18" customHeight="1" x14ac:dyDescent="0.25">
      <c r="A34" s="97" t="s">
        <v>85</v>
      </c>
      <c r="B34" s="49" t="s">
        <v>34</v>
      </c>
      <c r="C34" s="116" t="s">
        <v>259</v>
      </c>
      <c r="D34" s="116">
        <v>7</v>
      </c>
      <c r="E34" s="116" t="s">
        <v>261</v>
      </c>
      <c r="F34" s="116"/>
      <c r="G34" s="132">
        <f t="shared" si="8"/>
        <v>170</v>
      </c>
      <c r="H34" s="81">
        <v>2</v>
      </c>
      <c r="I34" s="132">
        <f t="shared" si="9"/>
        <v>168</v>
      </c>
      <c r="J34" s="132">
        <f t="shared" si="10"/>
        <v>168</v>
      </c>
      <c r="K34" s="81">
        <v>168</v>
      </c>
      <c r="L34" s="81"/>
      <c r="M34" s="81"/>
      <c r="N34" s="81"/>
      <c r="O34" s="81"/>
      <c r="P34" s="216"/>
      <c r="Q34" s="216"/>
      <c r="R34" s="81">
        <f t="shared" si="11"/>
        <v>34</v>
      </c>
      <c r="S34" s="81">
        <f>16*2</f>
        <v>32</v>
      </c>
      <c r="T34" s="81">
        <v>34</v>
      </c>
      <c r="U34" s="81">
        <f>13*2</f>
        <v>26</v>
      </c>
      <c r="V34" s="81">
        <f>21*2</f>
        <v>42</v>
      </c>
      <c r="W34" s="81">
        <v>0</v>
      </c>
    </row>
    <row r="35" spans="1:24" ht="18" customHeight="1" x14ac:dyDescent="0.25">
      <c r="A35" s="97" t="s">
        <v>86</v>
      </c>
      <c r="B35" s="49" t="s">
        <v>36</v>
      </c>
      <c r="C35" s="116"/>
      <c r="D35" s="116">
        <v>6</v>
      </c>
      <c r="E35" s="116" t="s">
        <v>263</v>
      </c>
      <c r="F35" s="116"/>
      <c r="G35" s="132">
        <f t="shared" si="8"/>
        <v>77</v>
      </c>
      <c r="H35" s="81"/>
      <c r="I35" s="132">
        <f t="shared" si="9"/>
        <v>77</v>
      </c>
      <c r="J35" s="132">
        <f t="shared" si="10"/>
        <v>77</v>
      </c>
      <c r="K35" s="81">
        <v>62</v>
      </c>
      <c r="L35" s="81"/>
      <c r="M35" s="81"/>
      <c r="N35" s="81"/>
      <c r="O35" s="81"/>
      <c r="P35" s="216"/>
      <c r="Q35" s="216"/>
      <c r="R35" s="81"/>
      <c r="S35" s="81"/>
      <c r="T35" s="81">
        <f>17*3</f>
        <v>51</v>
      </c>
      <c r="U35" s="81">
        <f>13*2</f>
        <v>26</v>
      </c>
      <c r="V35" s="81"/>
      <c r="W35" s="81"/>
    </row>
    <row r="36" spans="1:24" s="32" customFormat="1" ht="18" customHeight="1" x14ac:dyDescent="0.25">
      <c r="A36" s="98" t="s">
        <v>68</v>
      </c>
      <c r="B36" s="99" t="s">
        <v>81</v>
      </c>
      <c r="C36" s="100"/>
      <c r="D36" s="100"/>
      <c r="E36" s="100"/>
      <c r="F36" s="101"/>
      <c r="G36" s="82">
        <f>SUM(G37:G39)</f>
        <v>234</v>
      </c>
      <c r="H36" s="82">
        <f t="shared" ref="H36:W36" si="12">SUM(H37:H39)</f>
        <v>24</v>
      </c>
      <c r="I36" s="82">
        <f t="shared" si="12"/>
        <v>210</v>
      </c>
      <c r="J36" s="82">
        <f t="shared" si="12"/>
        <v>198</v>
      </c>
      <c r="K36" s="82">
        <f t="shared" si="12"/>
        <v>156</v>
      </c>
      <c r="L36" s="82">
        <f t="shared" si="12"/>
        <v>0</v>
      </c>
      <c r="M36" s="82">
        <f t="shared" si="12"/>
        <v>0</v>
      </c>
      <c r="N36" s="82">
        <f t="shared" si="12"/>
        <v>6</v>
      </c>
      <c r="O36" s="82">
        <f t="shared" si="12"/>
        <v>6</v>
      </c>
      <c r="P36" s="227">
        <f t="shared" si="12"/>
        <v>0</v>
      </c>
      <c r="Q36" s="227">
        <f t="shared" si="12"/>
        <v>0</v>
      </c>
      <c r="R36" s="82">
        <f t="shared" si="12"/>
        <v>102</v>
      </c>
      <c r="S36" s="82">
        <f t="shared" si="12"/>
        <v>96</v>
      </c>
      <c r="T36" s="82">
        <f t="shared" si="12"/>
        <v>0</v>
      </c>
      <c r="U36" s="82">
        <f t="shared" si="12"/>
        <v>0</v>
      </c>
      <c r="V36" s="82">
        <f t="shared" si="12"/>
        <v>0</v>
      </c>
      <c r="W36" s="82">
        <f t="shared" si="12"/>
        <v>0</v>
      </c>
      <c r="X36" s="34"/>
    </row>
    <row r="37" spans="1:24" s="176" customFormat="1" ht="18" customHeight="1" x14ac:dyDescent="0.25">
      <c r="A37" s="184" t="s">
        <v>69</v>
      </c>
      <c r="B37" s="184" t="s">
        <v>211</v>
      </c>
      <c r="C37" s="117"/>
      <c r="D37" s="116"/>
      <c r="E37" s="116" t="s">
        <v>262</v>
      </c>
      <c r="F37" s="271" t="s">
        <v>374</v>
      </c>
      <c r="G37" s="132">
        <f t="shared" ref="G37:G72" si="13">H37+I37</f>
        <v>78</v>
      </c>
      <c r="H37" s="81">
        <v>8</v>
      </c>
      <c r="I37" s="132">
        <f t="shared" si="4"/>
        <v>70</v>
      </c>
      <c r="J37" s="132">
        <f t="shared" si="5"/>
        <v>66</v>
      </c>
      <c r="K37" s="81">
        <v>52</v>
      </c>
      <c r="L37" s="81"/>
      <c r="M37" s="81"/>
      <c r="N37" s="81">
        <v>2</v>
      </c>
      <c r="O37" s="81">
        <v>2</v>
      </c>
      <c r="P37" s="216"/>
      <c r="Q37" s="216"/>
      <c r="R37" s="81">
        <f>17*2</f>
        <v>34</v>
      </c>
      <c r="S37" s="81">
        <f>16*2</f>
        <v>32</v>
      </c>
      <c r="T37" s="81"/>
      <c r="U37" s="81"/>
      <c r="V37" s="81"/>
      <c r="W37" s="81"/>
    </row>
    <row r="38" spans="1:24" s="176" customFormat="1" ht="18" customHeight="1" x14ac:dyDescent="0.25">
      <c r="A38" s="184" t="s">
        <v>70</v>
      </c>
      <c r="B38" s="184" t="s">
        <v>212</v>
      </c>
      <c r="C38" s="117"/>
      <c r="D38" s="116"/>
      <c r="E38" s="116" t="s">
        <v>260</v>
      </c>
      <c r="F38" s="272"/>
      <c r="G38" s="132">
        <f t="shared" si="13"/>
        <v>78</v>
      </c>
      <c r="H38" s="81">
        <v>8</v>
      </c>
      <c r="I38" s="132">
        <f t="shared" si="4"/>
        <v>70</v>
      </c>
      <c r="J38" s="132">
        <f t="shared" si="5"/>
        <v>66</v>
      </c>
      <c r="K38" s="81">
        <v>52</v>
      </c>
      <c r="L38" s="81"/>
      <c r="M38" s="81"/>
      <c r="N38" s="81">
        <v>2</v>
      </c>
      <c r="O38" s="81">
        <v>2</v>
      </c>
      <c r="P38" s="216"/>
      <c r="Q38" s="216"/>
      <c r="R38" s="81">
        <f t="shared" ref="R38:R39" si="14">17*2</f>
        <v>34</v>
      </c>
      <c r="S38" s="81">
        <f>16*2</f>
        <v>32</v>
      </c>
      <c r="T38" s="81"/>
      <c r="U38" s="81"/>
      <c r="V38" s="81"/>
      <c r="W38" s="81"/>
    </row>
    <row r="39" spans="1:24" s="176" customFormat="1" ht="20.25" customHeight="1" x14ac:dyDescent="0.25">
      <c r="A39" s="184" t="s">
        <v>230</v>
      </c>
      <c r="B39" s="184" t="s">
        <v>213</v>
      </c>
      <c r="C39" s="117"/>
      <c r="D39" s="116"/>
      <c r="E39" s="116" t="s">
        <v>260</v>
      </c>
      <c r="F39" s="273"/>
      <c r="G39" s="132">
        <f t="shared" si="13"/>
        <v>78</v>
      </c>
      <c r="H39" s="81">
        <v>8</v>
      </c>
      <c r="I39" s="132">
        <f t="shared" si="4"/>
        <v>70</v>
      </c>
      <c r="J39" s="132">
        <f t="shared" si="5"/>
        <v>66</v>
      </c>
      <c r="K39" s="81">
        <v>52</v>
      </c>
      <c r="L39" s="81"/>
      <c r="M39" s="81"/>
      <c r="N39" s="81">
        <v>2</v>
      </c>
      <c r="O39" s="81">
        <v>2</v>
      </c>
      <c r="P39" s="216"/>
      <c r="Q39" s="216"/>
      <c r="R39" s="81">
        <f t="shared" si="14"/>
        <v>34</v>
      </c>
      <c r="S39" s="81">
        <f>16*2</f>
        <v>32</v>
      </c>
      <c r="T39" s="81"/>
      <c r="U39" s="81"/>
      <c r="V39" s="81"/>
      <c r="W39" s="81"/>
    </row>
    <row r="40" spans="1:24" s="32" customFormat="1" ht="20.25" customHeight="1" x14ac:dyDescent="0.25">
      <c r="A40" s="102" t="s">
        <v>71</v>
      </c>
      <c r="B40" s="103" t="s">
        <v>72</v>
      </c>
      <c r="C40" s="100"/>
      <c r="D40" s="100"/>
      <c r="E40" s="100"/>
      <c r="F40" s="101"/>
      <c r="G40" s="82">
        <f t="shared" ref="G40:W40" si="15">SUM(G41:G55)</f>
        <v>1129</v>
      </c>
      <c r="H40" s="82">
        <f t="shared" si="15"/>
        <v>16</v>
      </c>
      <c r="I40" s="82">
        <f t="shared" si="15"/>
        <v>1113</v>
      </c>
      <c r="J40" s="82">
        <f t="shared" si="15"/>
        <v>1097</v>
      </c>
      <c r="K40" s="82">
        <f t="shared" si="15"/>
        <v>858</v>
      </c>
      <c r="L40" s="82">
        <f t="shared" si="15"/>
        <v>0</v>
      </c>
      <c r="M40" s="82">
        <f t="shared" si="15"/>
        <v>0</v>
      </c>
      <c r="N40" s="82">
        <f t="shared" si="15"/>
        <v>4</v>
      </c>
      <c r="O40" s="82">
        <f t="shared" si="15"/>
        <v>12</v>
      </c>
      <c r="P40" s="227">
        <f t="shared" si="15"/>
        <v>0</v>
      </c>
      <c r="Q40" s="227">
        <f t="shared" si="15"/>
        <v>0</v>
      </c>
      <c r="R40" s="82">
        <f>SUM(R41:R55)</f>
        <v>238</v>
      </c>
      <c r="S40" s="82">
        <f>SUM(S41:S55)</f>
        <v>192</v>
      </c>
      <c r="T40" s="82">
        <f t="shared" si="15"/>
        <v>238</v>
      </c>
      <c r="U40" s="82">
        <f t="shared" si="15"/>
        <v>156</v>
      </c>
      <c r="V40" s="82">
        <f t="shared" si="15"/>
        <v>273</v>
      </c>
      <c r="W40" s="82">
        <f t="shared" si="15"/>
        <v>0</v>
      </c>
    </row>
    <row r="41" spans="1:24" ht="20.25" customHeight="1" x14ac:dyDescent="0.25">
      <c r="A41" s="50" t="s">
        <v>73</v>
      </c>
      <c r="B41" s="184" t="s">
        <v>214</v>
      </c>
      <c r="C41" s="116"/>
      <c r="D41" s="271" t="s">
        <v>374</v>
      </c>
      <c r="E41" s="116" t="s">
        <v>260</v>
      </c>
      <c r="F41" s="116"/>
      <c r="G41" s="132">
        <f t="shared" ref="G41:G52" si="16">H41+I41</f>
        <v>66</v>
      </c>
      <c r="H41" s="81"/>
      <c r="I41" s="132">
        <f t="shared" ref="I41:I52" si="17">J41+N41+O41</f>
        <v>66</v>
      </c>
      <c r="J41" s="132">
        <f t="shared" ref="J41:J52" si="18">SUM(P41:W41)</f>
        <v>66</v>
      </c>
      <c r="K41" s="81">
        <v>52</v>
      </c>
      <c r="L41" s="81"/>
      <c r="M41" s="81"/>
      <c r="N41" s="81"/>
      <c r="O41" s="81"/>
      <c r="P41" s="216"/>
      <c r="Q41" s="216"/>
      <c r="R41" s="81">
        <f>17*2</f>
        <v>34</v>
      </c>
      <c r="S41" s="81">
        <f>16*2</f>
        <v>32</v>
      </c>
      <c r="T41" s="81"/>
      <c r="U41" s="81"/>
      <c r="V41" s="81"/>
      <c r="W41" s="81"/>
    </row>
    <row r="42" spans="1:24" ht="20.25" customHeight="1" x14ac:dyDescent="0.25">
      <c r="A42" s="50" t="s">
        <v>74</v>
      </c>
      <c r="B42" s="184" t="s">
        <v>215</v>
      </c>
      <c r="C42" s="100"/>
      <c r="D42" s="272"/>
      <c r="E42" s="100" t="s">
        <v>260</v>
      </c>
      <c r="F42" s="118"/>
      <c r="G42" s="132">
        <f t="shared" si="16"/>
        <v>98</v>
      </c>
      <c r="H42" s="81"/>
      <c r="I42" s="132">
        <f t="shared" si="17"/>
        <v>98</v>
      </c>
      <c r="J42" s="132">
        <f t="shared" si="18"/>
        <v>98</v>
      </c>
      <c r="K42" s="81">
        <v>80</v>
      </c>
      <c r="L42" s="81"/>
      <c r="M42" s="81"/>
      <c r="N42" s="81"/>
      <c r="O42" s="81"/>
      <c r="P42" s="216"/>
      <c r="Q42" s="216"/>
      <c r="R42" s="81">
        <f>17*2</f>
        <v>34</v>
      </c>
      <c r="S42" s="81">
        <f>16*4</f>
        <v>64</v>
      </c>
      <c r="T42" s="81"/>
      <c r="U42" s="81"/>
      <c r="V42" s="81"/>
      <c r="W42" s="81"/>
    </row>
    <row r="43" spans="1:24" ht="20.25" customHeight="1" x14ac:dyDescent="0.25">
      <c r="A43" s="50" t="s">
        <v>75</v>
      </c>
      <c r="B43" s="184" t="s">
        <v>216</v>
      </c>
      <c r="C43" s="100"/>
      <c r="D43" s="273"/>
      <c r="E43" s="116" t="s">
        <v>260</v>
      </c>
      <c r="F43" s="118"/>
      <c r="G43" s="132">
        <f t="shared" si="16"/>
        <v>64</v>
      </c>
      <c r="H43" s="81"/>
      <c r="I43" s="132">
        <f t="shared" si="17"/>
        <v>64</v>
      </c>
      <c r="J43" s="132">
        <f t="shared" si="18"/>
        <v>64</v>
      </c>
      <c r="K43" s="81">
        <v>50</v>
      </c>
      <c r="L43" s="81"/>
      <c r="M43" s="81"/>
      <c r="N43" s="81"/>
      <c r="O43" s="81"/>
      <c r="P43" s="216"/>
      <c r="Q43" s="216"/>
      <c r="R43" s="81">
        <v>0</v>
      </c>
      <c r="S43" s="81">
        <f>16*4</f>
        <v>64</v>
      </c>
      <c r="T43" s="81"/>
      <c r="U43" s="81"/>
      <c r="V43" s="81"/>
      <c r="W43" s="81"/>
    </row>
    <row r="44" spans="1:24" ht="20.25" customHeight="1" x14ac:dyDescent="0.25">
      <c r="A44" s="50" t="s">
        <v>76</v>
      </c>
      <c r="B44" s="184" t="s">
        <v>251</v>
      </c>
      <c r="C44" s="116"/>
      <c r="D44" s="100"/>
      <c r="E44" s="100" t="s">
        <v>263</v>
      </c>
      <c r="F44" s="101" t="s">
        <v>57</v>
      </c>
      <c r="G44" s="132">
        <f t="shared" si="16"/>
        <v>136</v>
      </c>
      <c r="H44" s="81">
        <v>8</v>
      </c>
      <c r="I44" s="132">
        <f t="shared" si="17"/>
        <v>128</v>
      </c>
      <c r="J44" s="132">
        <f t="shared" si="18"/>
        <v>120</v>
      </c>
      <c r="K44" s="81">
        <v>70</v>
      </c>
      <c r="L44" s="81"/>
      <c r="M44" s="81"/>
      <c r="N44" s="81">
        <v>2</v>
      </c>
      <c r="O44" s="81">
        <v>6</v>
      </c>
      <c r="P44" s="216"/>
      <c r="Q44" s="216"/>
      <c r="R44" s="81"/>
      <c r="S44" s="81"/>
      <c r="T44" s="81">
        <f>17*4</f>
        <v>68</v>
      </c>
      <c r="U44" s="81">
        <f>13*4</f>
        <v>52</v>
      </c>
      <c r="V44" s="81"/>
      <c r="W44" s="81"/>
    </row>
    <row r="45" spans="1:24" ht="20.25" customHeight="1" x14ac:dyDescent="0.25">
      <c r="A45" s="50" t="s">
        <v>77</v>
      </c>
      <c r="B45" s="5" t="s">
        <v>217</v>
      </c>
      <c r="C45" s="100"/>
      <c r="D45" s="116">
        <v>7</v>
      </c>
      <c r="E45" s="116">
        <v>7</v>
      </c>
      <c r="F45" s="101"/>
      <c r="G45" s="132">
        <f t="shared" ref="G45:G47" si="19">H45+I45</f>
        <v>42</v>
      </c>
      <c r="H45" s="81"/>
      <c r="I45" s="132">
        <f t="shared" si="17"/>
        <v>42</v>
      </c>
      <c r="J45" s="132">
        <f t="shared" si="18"/>
        <v>42</v>
      </c>
      <c r="K45" s="81">
        <v>34</v>
      </c>
      <c r="L45" s="81"/>
      <c r="M45" s="81"/>
      <c r="N45" s="81"/>
      <c r="O45" s="81"/>
      <c r="P45" s="216"/>
      <c r="Q45" s="216"/>
      <c r="R45" s="81"/>
      <c r="S45" s="81"/>
      <c r="T45" s="81"/>
      <c r="U45" s="81"/>
      <c r="V45" s="81">
        <f>21*2</f>
        <v>42</v>
      </c>
      <c r="W45" s="81">
        <v>0</v>
      </c>
    </row>
    <row r="46" spans="1:24" ht="20.25" customHeight="1" x14ac:dyDescent="0.25">
      <c r="A46" s="50" t="s">
        <v>376</v>
      </c>
      <c r="B46" s="175" t="s">
        <v>58</v>
      </c>
      <c r="C46" s="100"/>
      <c r="D46" s="116">
        <v>3</v>
      </c>
      <c r="E46" s="116">
        <v>3</v>
      </c>
      <c r="F46" s="101"/>
      <c r="G46" s="132">
        <f t="shared" si="19"/>
        <v>68</v>
      </c>
      <c r="H46" s="81"/>
      <c r="I46" s="132">
        <f t="shared" ref="I46:I47" si="20">J46+N46+O46</f>
        <v>68</v>
      </c>
      <c r="J46" s="132">
        <f t="shared" ref="J46:J47" si="21">SUM(P46:W46)</f>
        <v>68</v>
      </c>
      <c r="K46" s="81">
        <v>54</v>
      </c>
      <c r="L46" s="81"/>
      <c r="M46" s="81"/>
      <c r="N46" s="81"/>
      <c r="O46" s="81"/>
      <c r="P46" s="216"/>
      <c r="Q46" s="216"/>
      <c r="R46" s="81">
        <f>17*4</f>
        <v>68</v>
      </c>
      <c r="S46" s="81">
        <v>0</v>
      </c>
      <c r="T46" s="81"/>
      <c r="U46" s="81"/>
      <c r="V46" s="81"/>
      <c r="W46" s="81"/>
    </row>
    <row r="47" spans="1:24" ht="20.25" customHeight="1" x14ac:dyDescent="0.25">
      <c r="A47" s="50" t="s">
        <v>78</v>
      </c>
      <c r="B47" s="175" t="s">
        <v>354</v>
      </c>
      <c r="C47" s="100"/>
      <c r="D47" s="116">
        <v>6</v>
      </c>
      <c r="E47" s="116">
        <v>5.6</v>
      </c>
      <c r="F47" s="101"/>
      <c r="G47" s="132">
        <f t="shared" si="19"/>
        <v>77</v>
      </c>
      <c r="H47" s="81"/>
      <c r="I47" s="132">
        <f t="shared" si="20"/>
        <v>77</v>
      </c>
      <c r="J47" s="132">
        <f t="shared" si="21"/>
        <v>77</v>
      </c>
      <c r="K47" s="81">
        <v>62</v>
      </c>
      <c r="L47" s="81"/>
      <c r="M47" s="81"/>
      <c r="N47" s="81"/>
      <c r="O47" s="81"/>
      <c r="P47" s="216"/>
      <c r="Q47" s="216"/>
      <c r="R47" s="81"/>
      <c r="S47" s="81"/>
      <c r="T47" s="81">
        <f>17*3</f>
        <v>51</v>
      </c>
      <c r="U47" s="81">
        <f>13*2</f>
        <v>26</v>
      </c>
      <c r="V47" s="81"/>
      <c r="W47" s="81"/>
    </row>
    <row r="48" spans="1:24" ht="20.25" customHeight="1" x14ac:dyDescent="0.25">
      <c r="A48" s="50" t="s">
        <v>146</v>
      </c>
      <c r="B48" s="185" t="s">
        <v>252</v>
      </c>
      <c r="C48" s="100"/>
      <c r="D48" s="116"/>
      <c r="E48" s="116">
        <v>7</v>
      </c>
      <c r="F48" s="101" t="s">
        <v>369</v>
      </c>
      <c r="G48" s="132">
        <f t="shared" si="16"/>
        <v>121</v>
      </c>
      <c r="H48" s="81">
        <v>8</v>
      </c>
      <c r="I48" s="132">
        <f t="shared" si="17"/>
        <v>113</v>
      </c>
      <c r="J48" s="132">
        <f t="shared" si="18"/>
        <v>105</v>
      </c>
      <c r="K48" s="81">
        <v>84</v>
      </c>
      <c r="L48" s="81"/>
      <c r="M48" s="81"/>
      <c r="N48" s="81">
        <v>2</v>
      </c>
      <c r="O48" s="81">
        <v>6</v>
      </c>
      <c r="P48" s="216"/>
      <c r="Q48" s="216"/>
      <c r="R48" s="81"/>
      <c r="S48" s="81"/>
      <c r="T48" s="81"/>
      <c r="U48" s="81"/>
      <c r="V48" s="81">
        <f>21*5</f>
        <v>105</v>
      </c>
      <c r="W48" s="81">
        <v>0</v>
      </c>
    </row>
    <row r="49" spans="1:23" ht="39.75" customHeight="1" x14ac:dyDescent="0.25">
      <c r="A49" s="50" t="s">
        <v>147</v>
      </c>
      <c r="B49" s="184" t="s">
        <v>253</v>
      </c>
      <c r="C49" s="100"/>
      <c r="D49" s="116">
        <v>6</v>
      </c>
      <c r="E49" s="116">
        <v>5.6</v>
      </c>
      <c r="F49" s="101"/>
      <c r="G49" s="132">
        <f t="shared" si="16"/>
        <v>86</v>
      </c>
      <c r="H49" s="81"/>
      <c r="I49" s="132">
        <f t="shared" si="17"/>
        <v>86</v>
      </c>
      <c r="J49" s="132">
        <f t="shared" si="18"/>
        <v>86</v>
      </c>
      <c r="K49" s="81">
        <v>68</v>
      </c>
      <c r="L49" s="81"/>
      <c r="M49" s="81"/>
      <c r="N49" s="81"/>
      <c r="O49" s="81"/>
      <c r="P49" s="216"/>
      <c r="Q49" s="216"/>
      <c r="R49" s="81"/>
      <c r="S49" s="81"/>
      <c r="T49" s="81">
        <f>17*2</f>
        <v>34</v>
      </c>
      <c r="U49" s="81">
        <f>13*4</f>
        <v>52</v>
      </c>
      <c r="V49" s="81"/>
      <c r="W49" s="81"/>
    </row>
    <row r="50" spans="1:23" ht="20.25" customHeight="1" x14ac:dyDescent="0.25">
      <c r="A50" s="50" t="s">
        <v>148</v>
      </c>
      <c r="B50" s="185" t="s">
        <v>218</v>
      </c>
      <c r="C50" s="100"/>
      <c r="D50" s="116">
        <v>3</v>
      </c>
      <c r="E50" s="116">
        <v>3</v>
      </c>
      <c r="F50" s="101"/>
      <c r="G50" s="132">
        <f t="shared" si="16"/>
        <v>68</v>
      </c>
      <c r="H50" s="81"/>
      <c r="I50" s="132">
        <f t="shared" si="17"/>
        <v>68</v>
      </c>
      <c r="J50" s="132">
        <f t="shared" si="18"/>
        <v>68</v>
      </c>
      <c r="K50" s="81">
        <v>54</v>
      </c>
      <c r="L50" s="81"/>
      <c r="M50" s="81"/>
      <c r="N50" s="81"/>
      <c r="O50" s="81"/>
      <c r="P50" s="216"/>
      <c r="Q50" s="216"/>
      <c r="R50" s="81">
        <f>17*4</f>
        <v>68</v>
      </c>
      <c r="S50" s="81">
        <v>0</v>
      </c>
      <c r="T50" s="81"/>
      <c r="U50" s="81"/>
      <c r="V50" s="81"/>
      <c r="W50" s="81"/>
    </row>
    <row r="51" spans="1:23" ht="20.25" customHeight="1" x14ac:dyDescent="0.25">
      <c r="A51" s="50" t="s">
        <v>377</v>
      </c>
      <c r="B51" s="185" t="s">
        <v>254</v>
      </c>
      <c r="C51" s="100"/>
      <c r="D51" s="116">
        <v>4</v>
      </c>
      <c r="E51" s="116">
        <v>3.4</v>
      </c>
      <c r="F51" s="101"/>
      <c r="G51" s="132">
        <f t="shared" si="16"/>
        <v>66</v>
      </c>
      <c r="H51" s="81"/>
      <c r="I51" s="132">
        <f t="shared" si="17"/>
        <v>66</v>
      </c>
      <c r="J51" s="132">
        <f t="shared" si="18"/>
        <v>66</v>
      </c>
      <c r="K51" s="81">
        <v>62</v>
      </c>
      <c r="L51" s="81"/>
      <c r="M51" s="81"/>
      <c r="N51" s="81"/>
      <c r="O51" s="81"/>
      <c r="P51" s="216"/>
      <c r="Q51" s="216"/>
      <c r="R51" s="81">
        <f>17*2</f>
        <v>34</v>
      </c>
      <c r="S51" s="81">
        <f>16*2</f>
        <v>32</v>
      </c>
      <c r="T51" s="81"/>
      <c r="U51" s="81"/>
      <c r="V51" s="81"/>
      <c r="W51" s="81"/>
    </row>
    <row r="52" spans="1:23" ht="27.75" customHeight="1" x14ac:dyDescent="0.25">
      <c r="A52" s="50" t="s">
        <v>221</v>
      </c>
      <c r="B52" s="48" t="s">
        <v>355</v>
      </c>
      <c r="C52" s="100"/>
      <c r="D52" s="116">
        <v>7</v>
      </c>
      <c r="E52" s="116">
        <v>7</v>
      </c>
      <c r="F52" s="101"/>
      <c r="G52" s="132">
        <f t="shared" si="16"/>
        <v>63</v>
      </c>
      <c r="H52" s="81"/>
      <c r="I52" s="132">
        <f t="shared" si="17"/>
        <v>63</v>
      </c>
      <c r="J52" s="132">
        <f t="shared" si="18"/>
        <v>63</v>
      </c>
      <c r="K52" s="81">
        <v>50</v>
      </c>
      <c r="L52" s="81"/>
      <c r="M52" s="81"/>
      <c r="N52" s="81"/>
      <c r="O52" s="81"/>
      <c r="P52" s="216"/>
      <c r="Q52" s="216"/>
      <c r="R52" s="81"/>
      <c r="S52" s="81"/>
      <c r="T52" s="81"/>
      <c r="U52" s="81"/>
      <c r="V52" s="81">
        <f>21*3</f>
        <v>63</v>
      </c>
      <c r="W52" s="81">
        <v>0</v>
      </c>
    </row>
    <row r="53" spans="1:23" ht="20.25" customHeight="1" x14ac:dyDescent="0.25">
      <c r="A53" s="50" t="s">
        <v>219</v>
      </c>
      <c r="B53" s="175" t="s">
        <v>152</v>
      </c>
      <c r="C53" s="100"/>
      <c r="D53" s="116">
        <v>7</v>
      </c>
      <c r="E53" s="116">
        <v>7</v>
      </c>
      <c r="F53" s="101"/>
      <c r="G53" s="132">
        <f t="shared" si="13"/>
        <v>63</v>
      </c>
      <c r="H53" s="81"/>
      <c r="I53" s="132">
        <f t="shared" si="4"/>
        <v>63</v>
      </c>
      <c r="J53" s="132">
        <f t="shared" si="5"/>
        <v>63</v>
      </c>
      <c r="K53" s="81">
        <v>50</v>
      </c>
      <c r="L53" s="81"/>
      <c r="M53" s="81"/>
      <c r="N53" s="81"/>
      <c r="O53" s="81"/>
      <c r="P53" s="216"/>
      <c r="Q53" s="216"/>
      <c r="R53" s="81"/>
      <c r="S53" s="81"/>
      <c r="T53" s="81"/>
      <c r="U53" s="81"/>
      <c r="V53" s="81">
        <f>21*3</f>
        <v>63</v>
      </c>
      <c r="W53" s="81">
        <v>0</v>
      </c>
    </row>
    <row r="54" spans="1:23" ht="35.25" customHeight="1" x14ac:dyDescent="0.25">
      <c r="A54" s="50" t="s">
        <v>220</v>
      </c>
      <c r="B54" s="175" t="s">
        <v>356</v>
      </c>
      <c r="C54" s="100"/>
      <c r="D54" s="116">
        <v>5</v>
      </c>
      <c r="E54" s="116">
        <v>5.6</v>
      </c>
      <c r="F54" s="101"/>
      <c r="G54" s="132">
        <f t="shared" ref="G54" si="22">H54+I54</f>
        <v>60</v>
      </c>
      <c r="H54" s="81"/>
      <c r="I54" s="132">
        <f t="shared" ref="I54" si="23">J54+N54+O54</f>
        <v>60</v>
      </c>
      <c r="J54" s="132">
        <f t="shared" ref="J54" si="24">SUM(P54:W54)</f>
        <v>60</v>
      </c>
      <c r="K54" s="81">
        <v>48</v>
      </c>
      <c r="L54" s="81"/>
      <c r="M54" s="81"/>
      <c r="N54" s="81"/>
      <c r="O54" s="81"/>
      <c r="P54" s="216"/>
      <c r="Q54" s="216"/>
      <c r="R54" s="81"/>
      <c r="S54" s="81"/>
      <c r="T54" s="81">
        <f>17*2</f>
        <v>34</v>
      </c>
      <c r="U54" s="81">
        <f>13*2</f>
        <v>26</v>
      </c>
      <c r="V54" s="81"/>
      <c r="W54" s="81"/>
    </row>
    <row r="55" spans="1:23" ht="35.25" customHeight="1" x14ac:dyDescent="0.25">
      <c r="A55" s="50" t="s">
        <v>221</v>
      </c>
      <c r="B55" s="175" t="s">
        <v>338</v>
      </c>
      <c r="C55" s="100"/>
      <c r="D55" s="116">
        <v>5</v>
      </c>
      <c r="E55" s="116">
        <v>5</v>
      </c>
      <c r="F55" s="101"/>
      <c r="G55" s="132">
        <f t="shared" si="13"/>
        <v>51</v>
      </c>
      <c r="H55" s="81"/>
      <c r="I55" s="132">
        <f t="shared" si="4"/>
        <v>51</v>
      </c>
      <c r="J55" s="132">
        <f t="shared" si="5"/>
        <v>51</v>
      </c>
      <c r="K55" s="81">
        <v>40</v>
      </c>
      <c r="L55" s="81"/>
      <c r="M55" s="81"/>
      <c r="N55" s="81"/>
      <c r="O55" s="81"/>
      <c r="P55" s="216"/>
      <c r="Q55" s="216"/>
      <c r="R55" s="81"/>
      <c r="S55" s="81"/>
      <c r="T55" s="81">
        <f>17*3</f>
        <v>51</v>
      </c>
      <c r="U55" s="81">
        <v>0</v>
      </c>
      <c r="V55" s="81"/>
      <c r="W55" s="81"/>
    </row>
    <row r="56" spans="1:23" s="32" customFormat="1" ht="23.25" customHeight="1" x14ac:dyDescent="0.25">
      <c r="A56" s="105" t="s">
        <v>79</v>
      </c>
      <c r="B56" s="106" t="s">
        <v>37</v>
      </c>
      <c r="C56" s="100"/>
      <c r="D56" s="100"/>
      <c r="E56" s="100"/>
      <c r="F56" s="101"/>
      <c r="G56" s="82">
        <f>G57+G64+G70+G75+G79</f>
        <v>2362</v>
      </c>
      <c r="H56" s="82">
        <f t="shared" ref="H56:W56" si="25">H57+H64+H70+H75+H79</f>
        <v>92</v>
      </c>
      <c r="I56" s="82">
        <f t="shared" si="25"/>
        <v>1262</v>
      </c>
      <c r="J56" s="82">
        <f t="shared" si="25"/>
        <v>1208</v>
      </c>
      <c r="K56" s="82">
        <f t="shared" si="25"/>
        <v>968</v>
      </c>
      <c r="L56" s="82">
        <f t="shared" si="25"/>
        <v>60</v>
      </c>
      <c r="M56" s="82">
        <f t="shared" si="25"/>
        <v>1008</v>
      </c>
      <c r="N56" s="82">
        <f t="shared" si="25"/>
        <v>22</v>
      </c>
      <c r="O56" s="82">
        <f t="shared" si="25"/>
        <v>32</v>
      </c>
      <c r="P56" s="227">
        <f t="shared" si="25"/>
        <v>0</v>
      </c>
      <c r="Q56" s="227">
        <f t="shared" si="25"/>
        <v>0</v>
      </c>
      <c r="R56" s="82">
        <f t="shared" si="25"/>
        <v>170</v>
      </c>
      <c r="S56" s="82">
        <f t="shared" si="25"/>
        <v>408</v>
      </c>
      <c r="T56" s="82">
        <f t="shared" si="25"/>
        <v>255</v>
      </c>
      <c r="U56" s="82">
        <f t="shared" si="25"/>
        <v>558</v>
      </c>
      <c r="V56" s="82">
        <f t="shared" si="25"/>
        <v>357</v>
      </c>
      <c r="W56" s="82">
        <f t="shared" si="25"/>
        <v>468</v>
      </c>
    </row>
    <row r="57" spans="1:23" ht="40.5" customHeight="1" x14ac:dyDescent="0.25">
      <c r="A57" s="166" t="s">
        <v>80</v>
      </c>
      <c r="B57" s="167" t="s">
        <v>222</v>
      </c>
      <c r="C57" s="100"/>
      <c r="D57" s="100"/>
      <c r="E57" s="100"/>
      <c r="F57" s="101"/>
      <c r="G57" s="82">
        <f>SUM(G58:G63)</f>
        <v>626</v>
      </c>
      <c r="H57" s="82">
        <f t="shared" ref="H57:W57" si="26">SUM(H58:H63)</f>
        <v>32</v>
      </c>
      <c r="I57" s="82">
        <f t="shared" si="26"/>
        <v>378</v>
      </c>
      <c r="J57" s="82">
        <f t="shared" si="26"/>
        <v>362</v>
      </c>
      <c r="K57" s="82">
        <f t="shared" si="26"/>
        <v>292</v>
      </c>
      <c r="L57" s="82">
        <f t="shared" si="26"/>
        <v>20</v>
      </c>
      <c r="M57" s="82">
        <f t="shared" si="26"/>
        <v>216</v>
      </c>
      <c r="N57" s="82">
        <f t="shared" si="26"/>
        <v>8</v>
      </c>
      <c r="O57" s="82">
        <f t="shared" si="26"/>
        <v>8</v>
      </c>
      <c r="P57" s="227">
        <f t="shared" si="26"/>
        <v>0</v>
      </c>
      <c r="Q57" s="227">
        <f t="shared" si="26"/>
        <v>0</v>
      </c>
      <c r="R57" s="82">
        <f t="shared" si="26"/>
        <v>170</v>
      </c>
      <c r="S57" s="82">
        <f t="shared" si="26"/>
        <v>408</v>
      </c>
      <c r="T57" s="82">
        <f t="shared" si="26"/>
        <v>0</v>
      </c>
      <c r="U57" s="82">
        <f t="shared" si="26"/>
        <v>0</v>
      </c>
      <c r="V57" s="82">
        <f t="shared" si="26"/>
        <v>0</v>
      </c>
      <c r="W57" s="82">
        <f t="shared" si="26"/>
        <v>0</v>
      </c>
    </row>
    <row r="58" spans="1:23" ht="21.75" customHeight="1" x14ac:dyDescent="0.25">
      <c r="A58" s="75" t="s">
        <v>112</v>
      </c>
      <c r="B58" s="76" t="s">
        <v>223</v>
      </c>
      <c r="C58" s="116"/>
      <c r="D58" s="100"/>
      <c r="E58" s="116" t="s">
        <v>260</v>
      </c>
      <c r="F58" s="268" t="s">
        <v>373</v>
      </c>
      <c r="G58" s="132">
        <f t="shared" si="13"/>
        <v>113</v>
      </c>
      <c r="H58" s="81">
        <v>10</v>
      </c>
      <c r="I58" s="132">
        <f t="shared" si="4"/>
        <v>103</v>
      </c>
      <c r="J58" s="132">
        <f t="shared" si="5"/>
        <v>99</v>
      </c>
      <c r="K58" s="81">
        <v>80</v>
      </c>
      <c r="L58" s="81">
        <v>20</v>
      </c>
      <c r="M58" s="81"/>
      <c r="N58" s="81">
        <v>2</v>
      </c>
      <c r="O58" s="81">
        <v>2</v>
      </c>
      <c r="P58" s="216"/>
      <c r="Q58" s="216"/>
      <c r="R58" s="81">
        <f>17*3</f>
        <v>51</v>
      </c>
      <c r="S58" s="81">
        <f>16*3</f>
        <v>48</v>
      </c>
      <c r="T58" s="81"/>
      <c r="U58" s="81"/>
      <c r="V58" s="81"/>
      <c r="W58" s="81"/>
    </row>
    <row r="59" spans="1:23" ht="21.75" customHeight="1" x14ac:dyDescent="0.25">
      <c r="A59" s="75" t="s">
        <v>169</v>
      </c>
      <c r="B59" s="75" t="s">
        <v>224</v>
      </c>
      <c r="C59" s="116"/>
      <c r="D59" s="100"/>
      <c r="E59" s="116" t="s">
        <v>260</v>
      </c>
      <c r="F59" s="269"/>
      <c r="G59" s="132">
        <f t="shared" si="13"/>
        <v>94</v>
      </c>
      <c r="H59" s="81">
        <v>8</v>
      </c>
      <c r="I59" s="132">
        <f t="shared" si="4"/>
        <v>86</v>
      </c>
      <c r="J59" s="132">
        <f>SUM(P59:W59)</f>
        <v>82</v>
      </c>
      <c r="K59" s="81">
        <v>66</v>
      </c>
      <c r="L59" s="81"/>
      <c r="M59" s="81"/>
      <c r="N59" s="81">
        <v>2</v>
      </c>
      <c r="O59" s="81">
        <v>2</v>
      </c>
      <c r="P59" s="216"/>
      <c r="Q59" s="216"/>
      <c r="R59" s="81">
        <f>17*2</f>
        <v>34</v>
      </c>
      <c r="S59" s="81">
        <f>16*3</f>
        <v>48</v>
      </c>
      <c r="T59" s="81"/>
      <c r="U59" s="81"/>
      <c r="V59" s="81"/>
      <c r="W59" s="81"/>
    </row>
    <row r="60" spans="1:23" ht="21.75" customHeight="1" x14ac:dyDescent="0.25">
      <c r="A60" s="75" t="s">
        <v>242</v>
      </c>
      <c r="B60" s="75" t="s">
        <v>225</v>
      </c>
      <c r="C60" s="100"/>
      <c r="D60" s="100"/>
      <c r="E60" s="116" t="s">
        <v>260</v>
      </c>
      <c r="F60" s="269"/>
      <c r="G60" s="132">
        <f t="shared" si="13"/>
        <v>111</v>
      </c>
      <c r="H60" s="81">
        <v>8</v>
      </c>
      <c r="I60" s="132">
        <f>J60+N60+O60</f>
        <v>103</v>
      </c>
      <c r="J60" s="132">
        <f t="shared" si="5"/>
        <v>99</v>
      </c>
      <c r="K60" s="81">
        <v>80</v>
      </c>
      <c r="L60" s="81"/>
      <c r="M60" s="81"/>
      <c r="N60" s="81">
        <v>2</v>
      </c>
      <c r="O60" s="81">
        <v>2</v>
      </c>
      <c r="P60" s="216"/>
      <c r="Q60" s="216"/>
      <c r="R60" s="81">
        <f>17*3</f>
        <v>51</v>
      </c>
      <c r="S60" s="81">
        <f>16*3</f>
        <v>48</v>
      </c>
      <c r="T60" s="81"/>
      <c r="U60" s="81"/>
      <c r="V60" s="81"/>
      <c r="W60" s="81"/>
    </row>
    <row r="61" spans="1:23" ht="21.75" customHeight="1" x14ac:dyDescent="0.25">
      <c r="A61" s="75" t="s">
        <v>228</v>
      </c>
      <c r="B61" s="75" t="s">
        <v>226</v>
      </c>
      <c r="C61" s="100"/>
      <c r="D61" s="100"/>
      <c r="E61" s="116" t="s">
        <v>260</v>
      </c>
      <c r="F61" s="270"/>
      <c r="G61" s="132">
        <f t="shared" si="13"/>
        <v>92</v>
      </c>
      <c r="H61" s="81">
        <v>6</v>
      </c>
      <c r="I61" s="132">
        <f t="shared" si="4"/>
        <v>86</v>
      </c>
      <c r="J61" s="132">
        <f t="shared" si="5"/>
        <v>82</v>
      </c>
      <c r="K61" s="81">
        <v>66</v>
      </c>
      <c r="L61" s="81"/>
      <c r="M61" s="81"/>
      <c r="N61" s="81">
        <v>2</v>
      </c>
      <c r="O61" s="81">
        <v>2</v>
      </c>
      <c r="P61" s="216"/>
      <c r="Q61" s="216"/>
      <c r="R61" s="81">
        <f>17*2</f>
        <v>34</v>
      </c>
      <c r="S61" s="81">
        <f>16*3</f>
        <v>48</v>
      </c>
      <c r="T61" s="81"/>
      <c r="U61" s="81"/>
      <c r="V61" s="81"/>
      <c r="W61" s="81"/>
    </row>
    <row r="62" spans="1:23" ht="21.75" customHeight="1" x14ac:dyDescent="0.25">
      <c r="A62" s="75" t="s">
        <v>167</v>
      </c>
      <c r="B62" s="75" t="s">
        <v>244</v>
      </c>
      <c r="C62" s="100"/>
      <c r="D62" s="100">
        <v>4</v>
      </c>
      <c r="E62" s="100"/>
      <c r="F62" s="119"/>
      <c r="G62" s="132">
        <f>M62</f>
        <v>72</v>
      </c>
      <c r="H62" s="81"/>
      <c r="I62" s="132"/>
      <c r="J62" s="132"/>
      <c r="K62" s="81"/>
      <c r="L62" s="81"/>
      <c r="M62" s="81">
        <f>SUM(P62:W62)</f>
        <v>72</v>
      </c>
      <c r="N62" s="81"/>
      <c r="O62" s="81"/>
      <c r="P62" s="216"/>
      <c r="Q62" s="216"/>
      <c r="R62" s="81"/>
      <c r="S62" s="81">
        <v>72</v>
      </c>
      <c r="T62" s="81"/>
      <c r="U62" s="81"/>
      <c r="V62" s="81"/>
      <c r="W62" s="81"/>
    </row>
    <row r="63" spans="1:23" ht="21" customHeight="1" x14ac:dyDescent="0.25">
      <c r="A63" s="75" t="s">
        <v>168</v>
      </c>
      <c r="B63" s="75" t="s">
        <v>245</v>
      </c>
      <c r="C63" s="100"/>
      <c r="D63" s="100">
        <v>4</v>
      </c>
      <c r="E63" s="100"/>
      <c r="F63" s="119"/>
      <c r="G63" s="132">
        <f>M63</f>
        <v>144</v>
      </c>
      <c r="H63" s="81"/>
      <c r="I63" s="132"/>
      <c r="J63" s="132"/>
      <c r="K63" s="81"/>
      <c r="L63" s="81"/>
      <c r="M63" s="81">
        <f>SUM(P63:W63)</f>
        <v>144</v>
      </c>
      <c r="N63" s="81"/>
      <c r="O63" s="81"/>
      <c r="P63" s="216"/>
      <c r="Q63" s="216"/>
      <c r="R63" s="81"/>
      <c r="S63" s="81">
        <v>144</v>
      </c>
      <c r="T63" s="81"/>
      <c r="U63" s="81"/>
      <c r="V63" s="81"/>
      <c r="W63" s="81"/>
    </row>
    <row r="64" spans="1:23" s="32" customFormat="1" ht="23.25" customHeight="1" x14ac:dyDescent="0.25">
      <c r="A64" s="168" t="s">
        <v>229</v>
      </c>
      <c r="B64" s="77" t="s">
        <v>227</v>
      </c>
      <c r="C64" s="100"/>
      <c r="D64" s="100"/>
      <c r="E64" s="100"/>
      <c r="F64" s="101"/>
      <c r="G64" s="82">
        <f>SUM(G65:G69)</f>
        <v>623</v>
      </c>
      <c r="H64" s="82">
        <f t="shared" ref="H64:W64" si="27">SUM(H65:H69)</f>
        <v>26</v>
      </c>
      <c r="I64" s="82">
        <f t="shared" si="27"/>
        <v>381</v>
      </c>
      <c r="J64" s="82">
        <f t="shared" si="27"/>
        <v>369</v>
      </c>
      <c r="K64" s="82">
        <f t="shared" si="27"/>
        <v>296</v>
      </c>
      <c r="L64" s="82">
        <f t="shared" si="27"/>
        <v>20</v>
      </c>
      <c r="M64" s="82">
        <f t="shared" si="27"/>
        <v>216</v>
      </c>
      <c r="N64" s="82">
        <f t="shared" si="27"/>
        <v>6</v>
      </c>
      <c r="O64" s="82">
        <f t="shared" si="27"/>
        <v>6</v>
      </c>
      <c r="P64" s="227">
        <f t="shared" si="27"/>
        <v>0</v>
      </c>
      <c r="Q64" s="227">
        <f t="shared" si="27"/>
        <v>0</v>
      </c>
      <c r="R64" s="82">
        <f t="shared" si="27"/>
        <v>0</v>
      </c>
      <c r="S64" s="82">
        <f t="shared" si="27"/>
        <v>0</v>
      </c>
      <c r="T64" s="82">
        <f t="shared" si="27"/>
        <v>187</v>
      </c>
      <c r="U64" s="82">
        <f t="shared" si="27"/>
        <v>398</v>
      </c>
      <c r="V64" s="82">
        <f t="shared" si="27"/>
        <v>0</v>
      </c>
      <c r="W64" s="82">
        <f t="shared" si="27"/>
        <v>0</v>
      </c>
    </row>
    <row r="65" spans="1:23" ht="33.75" customHeight="1" x14ac:dyDescent="0.25">
      <c r="A65" s="75" t="s">
        <v>163</v>
      </c>
      <c r="B65" s="75" t="s">
        <v>231</v>
      </c>
      <c r="C65" s="100"/>
      <c r="D65" s="100"/>
      <c r="E65" s="100">
        <v>6</v>
      </c>
      <c r="F65" s="268" t="s">
        <v>370</v>
      </c>
      <c r="G65" s="132">
        <f t="shared" si="13"/>
        <v>147</v>
      </c>
      <c r="H65" s="81">
        <v>10</v>
      </c>
      <c r="I65" s="132">
        <f t="shared" si="4"/>
        <v>137</v>
      </c>
      <c r="J65" s="132">
        <f t="shared" si="5"/>
        <v>133</v>
      </c>
      <c r="K65" s="81">
        <v>106</v>
      </c>
      <c r="L65" s="81">
        <v>20</v>
      </c>
      <c r="M65" s="81"/>
      <c r="N65" s="81">
        <v>2</v>
      </c>
      <c r="O65" s="81">
        <v>2</v>
      </c>
      <c r="P65" s="216"/>
      <c r="Q65" s="216"/>
      <c r="R65" s="81"/>
      <c r="S65" s="81"/>
      <c r="T65" s="81">
        <f>17*4</f>
        <v>68</v>
      </c>
      <c r="U65" s="81">
        <f>13*5</f>
        <v>65</v>
      </c>
      <c r="V65" s="81"/>
      <c r="W65" s="81"/>
    </row>
    <row r="66" spans="1:23" ht="33" customHeight="1" x14ac:dyDescent="0.25">
      <c r="A66" s="75" t="s">
        <v>164</v>
      </c>
      <c r="B66" s="78" t="s">
        <v>232</v>
      </c>
      <c r="C66" s="100"/>
      <c r="D66" s="100"/>
      <c r="E66" s="100">
        <v>6</v>
      </c>
      <c r="F66" s="269"/>
      <c r="G66" s="132">
        <f t="shared" si="13"/>
        <v>128</v>
      </c>
      <c r="H66" s="81">
        <v>8</v>
      </c>
      <c r="I66" s="132">
        <f t="shared" si="4"/>
        <v>120</v>
      </c>
      <c r="J66" s="132">
        <f t="shared" si="5"/>
        <v>116</v>
      </c>
      <c r="K66" s="81">
        <v>94</v>
      </c>
      <c r="L66" s="81"/>
      <c r="M66" s="81"/>
      <c r="N66" s="81">
        <v>2</v>
      </c>
      <c r="O66" s="81">
        <v>2</v>
      </c>
      <c r="P66" s="216"/>
      <c r="Q66" s="216"/>
      <c r="R66" s="81"/>
      <c r="S66" s="81"/>
      <c r="T66" s="81">
        <f>17*3</f>
        <v>51</v>
      </c>
      <c r="U66" s="81">
        <f>13*5</f>
        <v>65</v>
      </c>
      <c r="V66" s="81"/>
      <c r="W66" s="81"/>
    </row>
    <row r="67" spans="1:23" ht="26.25" customHeight="1" x14ac:dyDescent="0.25">
      <c r="A67" s="75" t="s">
        <v>241</v>
      </c>
      <c r="B67" s="75" t="s">
        <v>233</v>
      </c>
      <c r="C67" s="100"/>
      <c r="D67" s="100"/>
      <c r="E67" s="100">
        <v>6</v>
      </c>
      <c r="F67" s="270"/>
      <c r="G67" s="132">
        <f t="shared" si="13"/>
        <v>132</v>
      </c>
      <c r="H67" s="81">
        <v>8</v>
      </c>
      <c r="I67" s="132">
        <f t="shared" si="4"/>
        <v>124</v>
      </c>
      <c r="J67" s="132">
        <f t="shared" si="5"/>
        <v>120</v>
      </c>
      <c r="K67" s="81">
        <v>96</v>
      </c>
      <c r="L67" s="81"/>
      <c r="M67" s="81"/>
      <c r="N67" s="81">
        <v>2</v>
      </c>
      <c r="O67" s="81">
        <v>2</v>
      </c>
      <c r="P67" s="216"/>
      <c r="Q67" s="216"/>
      <c r="R67" s="81"/>
      <c r="S67" s="81"/>
      <c r="T67" s="81">
        <f>17*4</f>
        <v>68</v>
      </c>
      <c r="U67" s="81">
        <f>13*4</f>
        <v>52</v>
      </c>
      <c r="V67" s="81"/>
      <c r="W67" s="81"/>
    </row>
    <row r="68" spans="1:23" ht="20.25" customHeight="1" x14ac:dyDescent="0.25">
      <c r="A68" s="75" t="s">
        <v>165</v>
      </c>
      <c r="B68" s="75" t="s">
        <v>38</v>
      </c>
      <c r="C68" s="100"/>
      <c r="D68" s="116">
        <v>6</v>
      </c>
      <c r="E68" s="116"/>
      <c r="F68" s="101"/>
      <c r="G68" s="132">
        <f>M68</f>
        <v>72</v>
      </c>
      <c r="H68" s="81"/>
      <c r="I68" s="132"/>
      <c r="J68" s="132"/>
      <c r="K68" s="81"/>
      <c r="L68" s="81"/>
      <c r="M68" s="81">
        <f>SUM(P68:W68)</f>
        <v>72</v>
      </c>
      <c r="N68" s="81"/>
      <c r="O68" s="81"/>
      <c r="P68" s="216"/>
      <c r="Q68" s="216"/>
      <c r="R68" s="81"/>
      <c r="S68" s="81"/>
      <c r="T68" s="81"/>
      <c r="U68" s="81">
        <v>72</v>
      </c>
      <c r="V68" s="81"/>
      <c r="W68" s="81"/>
    </row>
    <row r="69" spans="1:23" ht="20.25" customHeight="1" x14ac:dyDescent="0.25">
      <c r="A69" s="79" t="s">
        <v>166</v>
      </c>
      <c r="B69" s="79" t="s">
        <v>115</v>
      </c>
      <c r="C69" s="100"/>
      <c r="D69" s="116">
        <v>6</v>
      </c>
      <c r="E69" s="116"/>
      <c r="F69" s="101"/>
      <c r="G69" s="132">
        <f>M69</f>
        <v>144</v>
      </c>
      <c r="H69" s="81"/>
      <c r="I69" s="132"/>
      <c r="J69" s="132"/>
      <c r="K69" s="81"/>
      <c r="L69" s="81"/>
      <c r="M69" s="81">
        <f>SUM(P69:W69)</f>
        <v>144</v>
      </c>
      <c r="N69" s="81"/>
      <c r="O69" s="81"/>
      <c r="P69" s="216"/>
      <c r="Q69" s="216"/>
      <c r="R69" s="81"/>
      <c r="S69" s="81"/>
      <c r="T69" s="81"/>
      <c r="U69" s="81">
        <v>144</v>
      </c>
      <c r="V69" s="81"/>
      <c r="W69" s="81"/>
    </row>
    <row r="70" spans="1:23" s="32" customFormat="1" ht="48.75" customHeight="1" x14ac:dyDescent="0.25">
      <c r="A70" s="80" t="s">
        <v>246</v>
      </c>
      <c r="B70" s="80" t="s">
        <v>234</v>
      </c>
      <c r="C70" s="100"/>
      <c r="D70" s="100"/>
      <c r="E70" s="100"/>
      <c r="F70" s="101"/>
      <c r="G70" s="82">
        <f>SUM(G71:G74)</f>
        <v>511</v>
      </c>
      <c r="H70" s="82">
        <f t="shared" ref="H70:W70" si="28">SUM(H71:H74)</f>
        <v>18</v>
      </c>
      <c r="I70" s="82">
        <f t="shared" si="28"/>
        <v>241</v>
      </c>
      <c r="J70" s="82">
        <f t="shared" si="28"/>
        <v>231</v>
      </c>
      <c r="K70" s="82">
        <f t="shared" si="28"/>
        <v>184</v>
      </c>
      <c r="L70" s="82">
        <f t="shared" si="28"/>
        <v>20</v>
      </c>
      <c r="M70" s="82">
        <f t="shared" si="28"/>
        <v>252</v>
      </c>
      <c r="N70" s="82">
        <f t="shared" si="28"/>
        <v>4</v>
      </c>
      <c r="O70" s="82">
        <f t="shared" si="28"/>
        <v>6</v>
      </c>
      <c r="P70" s="227">
        <f t="shared" si="28"/>
        <v>0</v>
      </c>
      <c r="Q70" s="227">
        <f t="shared" si="28"/>
        <v>0</v>
      </c>
      <c r="R70" s="82">
        <f t="shared" si="28"/>
        <v>0</v>
      </c>
      <c r="S70" s="82">
        <f t="shared" si="28"/>
        <v>0</v>
      </c>
      <c r="T70" s="82">
        <f t="shared" si="28"/>
        <v>0</v>
      </c>
      <c r="U70" s="82">
        <f t="shared" si="28"/>
        <v>0</v>
      </c>
      <c r="V70" s="82">
        <f t="shared" si="28"/>
        <v>231</v>
      </c>
      <c r="W70" s="82">
        <f t="shared" si="28"/>
        <v>252</v>
      </c>
    </row>
    <row r="71" spans="1:23" ht="24" customHeight="1" x14ac:dyDescent="0.25">
      <c r="A71" s="75" t="s">
        <v>113</v>
      </c>
      <c r="B71" s="76" t="s">
        <v>235</v>
      </c>
      <c r="C71" s="100"/>
      <c r="D71" s="100"/>
      <c r="E71" s="100">
        <v>7</v>
      </c>
      <c r="F71" s="271" t="s">
        <v>371</v>
      </c>
      <c r="G71" s="132">
        <f t="shared" si="13"/>
        <v>141</v>
      </c>
      <c r="H71" s="81">
        <v>10</v>
      </c>
      <c r="I71" s="132">
        <f t="shared" si="4"/>
        <v>131</v>
      </c>
      <c r="J71" s="132">
        <f t="shared" si="5"/>
        <v>126</v>
      </c>
      <c r="K71" s="81">
        <v>100</v>
      </c>
      <c r="L71" s="81">
        <v>20</v>
      </c>
      <c r="M71" s="81"/>
      <c r="N71" s="81">
        <v>2</v>
      </c>
      <c r="O71" s="81">
        <v>3</v>
      </c>
      <c r="P71" s="216"/>
      <c r="Q71" s="216"/>
      <c r="R71" s="81"/>
      <c r="S71" s="81"/>
      <c r="T71" s="81"/>
      <c r="U71" s="81"/>
      <c r="V71" s="81">
        <f>21*6</f>
        <v>126</v>
      </c>
      <c r="W71" s="81">
        <v>0</v>
      </c>
    </row>
    <row r="72" spans="1:23" ht="25.5" customHeight="1" x14ac:dyDescent="0.25">
      <c r="A72" s="75" t="s">
        <v>114</v>
      </c>
      <c r="B72" s="76" t="s">
        <v>236</v>
      </c>
      <c r="C72" s="100"/>
      <c r="D72" s="100"/>
      <c r="E72" s="100">
        <v>7</v>
      </c>
      <c r="F72" s="273"/>
      <c r="G72" s="132">
        <f t="shared" si="13"/>
        <v>118</v>
      </c>
      <c r="H72" s="81">
        <v>8</v>
      </c>
      <c r="I72" s="132">
        <f t="shared" si="4"/>
        <v>110</v>
      </c>
      <c r="J72" s="132">
        <f t="shared" si="5"/>
        <v>105</v>
      </c>
      <c r="K72" s="81">
        <v>84</v>
      </c>
      <c r="L72" s="81"/>
      <c r="M72" s="81"/>
      <c r="N72" s="81">
        <v>2</v>
      </c>
      <c r="O72" s="81">
        <v>3</v>
      </c>
      <c r="P72" s="216"/>
      <c r="Q72" s="216"/>
      <c r="R72" s="81"/>
      <c r="S72" s="81"/>
      <c r="T72" s="81"/>
      <c r="U72" s="81"/>
      <c r="V72" s="81">
        <f>21*5</f>
        <v>105</v>
      </c>
      <c r="W72" s="81">
        <v>0</v>
      </c>
    </row>
    <row r="73" spans="1:23" ht="19.5" customHeight="1" x14ac:dyDescent="0.25">
      <c r="A73" s="75" t="s">
        <v>237</v>
      </c>
      <c r="B73" s="75" t="s">
        <v>38</v>
      </c>
      <c r="C73" s="100"/>
      <c r="D73" s="100">
        <v>8</v>
      </c>
      <c r="E73" s="100"/>
      <c r="F73" s="116"/>
      <c r="G73" s="132">
        <f>M73</f>
        <v>72</v>
      </c>
      <c r="H73" s="81"/>
      <c r="I73" s="132"/>
      <c r="J73" s="132"/>
      <c r="K73" s="81"/>
      <c r="L73" s="81"/>
      <c r="M73" s="81">
        <f>SUM(P73:W73)</f>
        <v>72</v>
      </c>
      <c r="N73" s="81"/>
      <c r="O73" s="81"/>
      <c r="P73" s="216"/>
      <c r="Q73" s="216"/>
      <c r="R73" s="81"/>
      <c r="S73" s="81"/>
      <c r="T73" s="81"/>
      <c r="U73" s="81"/>
      <c r="V73" s="81"/>
      <c r="W73" s="81">
        <v>72</v>
      </c>
    </row>
    <row r="74" spans="1:23" ht="19.5" customHeight="1" x14ac:dyDescent="0.25">
      <c r="A74" s="75" t="s">
        <v>238</v>
      </c>
      <c r="B74" s="75" t="s">
        <v>115</v>
      </c>
      <c r="C74" s="100"/>
      <c r="D74" s="116">
        <v>8</v>
      </c>
      <c r="E74" s="116"/>
      <c r="F74" s="101"/>
      <c r="G74" s="132">
        <f>M74</f>
        <v>180</v>
      </c>
      <c r="H74" s="81"/>
      <c r="I74" s="132"/>
      <c r="J74" s="132"/>
      <c r="K74" s="81"/>
      <c r="L74" s="81"/>
      <c r="M74" s="81">
        <f>SUM(P74:W74)</f>
        <v>180</v>
      </c>
      <c r="N74" s="81"/>
      <c r="O74" s="81"/>
      <c r="P74" s="216"/>
      <c r="Q74" s="216"/>
      <c r="R74" s="81"/>
      <c r="S74" s="81"/>
      <c r="T74" s="81"/>
      <c r="U74" s="81"/>
      <c r="V74" s="81"/>
      <c r="W74" s="81">
        <v>180</v>
      </c>
    </row>
    <row r="75" spans="1:23" s="32" customFormat="1" ht="18.75" customHeight="1" x14ac:dyDescent="0.25">
      <c r="A75" s="169" t="s">
        <v>351</v>
      </c>
      <c r="B75" s="139" t="s">
        <v>239</v>
      </c>
      <c r="C75" s="100"/>
      <c r="D75" s="100"/>
      <c r="E75" s="100"/>
      <c r="F75" s="101"/>
      <c r="G75" s="82">
        <f>SUM(G76:G78)</f>
        <v>358</v>
      </c>
      <c r="H75" s="82">
        <f t="shared" ref="H75:W75" si="29">SUM(H76:H78)</f>
        <v>8</v>
      </c>
      <c r="I75" s="82">
        <f t="shared" si="29"/>
        <v>134</v>
      </c>
      <c r="J75" s="82">
        <f t="shared" si="29"/>
        <v>126</v>
      </c>
      <c r="K75" s="82">
        <f t="shared" si="29"/>
        <v>100</v>
      </c>
      <c r="L75" s="82">
        <f t="shared" si="29"/>
        <v>0</v>
      </c>
      <c r="M75" s="82">
        <f t="shared" si="29"/>
        <v>216</v>
      </c>
      <c r="N75" s="82">
        <f t="shared" si="29"/>
        <v>2</v>
      </c>
      <c r="O75" s="82">
        <f t="shared" si="29"/>
        <v>6</v>
      </c>
      <c r="P75" s="227">
        <f t="shared" si="29"/>
        <v>0</v>
      </c>
      <c r="Q75" s="227">
        <f t="shared" si="29"/>
        <v>0</v>
      </c>
      <c r="R75" s="82">
        <f t="shared" si="29"/>
        <v>0</v>
      </c>
      <c r="S75" s="82">
        <f t="shared" si="29"/>
        <v>0</v>
      </c>
      <c r="T75" s="82">
        <f t="shared" si="29"/>
        <v>0</v>
      </c>
      <c r="U75" s="82">
        <f t="shared" si="29"/>
        <v>0</v>
      </c>
      <c r="V75" s="82">
        <f t="shared" si="29"/>
        <v>126</v>
      </c>
      <c r="W75" s="82">
        <f t="shared" si="29"/>
        <v>216</v>
      </c>
    </row>
    <row r="76" spans="1:23" ht="20.25" customHeight="1" x14ac:dyDescent="0.25">
      <c r="A76" s="75" t="s">
        <v>247</v>
      </c>
      <c r="B76" s="75" t="s">
        <v>240</v>
      </c>
      <c r="C76" s="100"/>
      <c r="D76" s="100"/>
      <c r="E76" s="100">
        <v>7</v>
      </c>
      <c r="F76" s="101" t="s">
        <v>371</v>
      </c>
      <c r="G76" s="132">
        <f>H76+I76</f>
        <v>142</v>
      </c>
      <c r="H76" s="81">
        <v>8</v>
      </c>
      <c r="I76" s="132">
        <f t="shared" ref="I76" si="30">J76+N76+O76</f>
        <v>134</v>
      </c>
      <c r="J76" s="132">
        <f t="shared" ref="J76" si="31">SUM(P76:W76)</f>
        <v>126</v>
      </c>
      <c r="K76" s="81">
        <v>100</v>
      </c>
      <c r="L76" s="81"/>
      <c r="M76" s="81"/>
      <c r="N76" s="81">
        <v>2</v>
      </c>
      <c r="O76" s="81">
        <v>6</v>
      </c>
      <c r="P76" s="216"/>
      <c r="Q76" s="216"/>
      <c r="R76" s="81"/>
      <c r="S76" s="81"/>
      <c r="T76" s="81"/>
      <c r="U76" s="81"/>
      <c r="V76" s="81">
        <f>21*6</f>
        <v>126</v>
      </c>
      <c r="W76" s="81">
        <v>0</v>
      </c>
    </row>
    <row r="77" spans="1:23" ht="20.25" customHeight="1" x14ac:dyDescent="0.25">
      <c r="A77" s="75" t="s">
        <v>248</v>
      </c>
      <c r="B77" s="75" t="s">
        <v>257</v>
      </c>
      <c r="C77" s="100"/>
      <c r="D77" s="116">
        <v>8</v>
      </c>
      <c r="E77" s="116"/>
      <c r="F77" s="101"/>
      <c r="G77" s="132">
        <f>M77</f>
        <v>72</v>
      </c>
      <c r="H77" s="81"/>
      <c r="I77" s="132"/>
      <c r="J77" s="132"/>
      <c r="K77" s="81"/>
      <c r="L77" s="81"/>
      <c r="M77" s="81">
        <f>SUM(P77:W77)</f>
        <v>72</v>
      </c>
      <c r="N77" s="81"/>
      <c r="O77" s="81"/>
      <c r="P77" s="216"/>
      <c r="Q77" s="216"/>
      <c r="R77" s="81"/>
      <c r="S77" s="81"/>
      <c r="T77" s="81"/>
      <c r="U77" s="81"/>
      <c r="V77" s="81"/>
      <c r="W77" s="81">
        <v>72</v>
      </c>
    </row>
    <row r="78" spans="1:23" ht="20.25" customHeight="1" x14ac:dyDescent="0.25">
      <c r="A78" s="140" t="s">
        <v>249</v>
      </c>
      <c r="B78" s="141" t="s">
        <v>258</v>
      </c>
      <c r="C78" s="100"/>
      <c r="D78" s="82">
        <v>8</v>
      </c>
      <c r="E78" s="116"/>
      <c r="F78" s="101"/>
      <c r="G78" s="132">
        <f>M78</f>
        <v>144</v>
      </c>
      <c r="H78" s="81"/>
      <c r="I78" s="132"/>
      <c r="J78" s="132"/>
      <c r="K78" s="81"/>
      <c r="L78" s="81"/>
      <c r="M78" s="81">
        <f>SUM(P78:W78)</f>
        <v>144</v>
      </c>
      <c r="N78" s="81"/>
      <c r="O78" s="81"/>
      <c r="P78" s="216"/>
      <c r="Q78" s="216"/>
      <c r="R78" s="81"/>
      <c r="S78" s="81"/>
      <c r="T78" s="81"/>
      <c r="U78" s="81"/>
      <c r="V78" s="81"/>
      <c r="W78" s="81">
        <v>144</v>
      </c>
    </row>
    <row r="79" spans="1:23" ht="42.75" customHeight="1" x14ac:dyDescent="0.25">
      <c r="A79" s="83" t="s">
        <v>357</v>
      </c>
      <c r="B79" s="83" t="s">
        <v>358</v>
      </c>
      <c r="C79" s="100"/>
      <c r="D79" s="116"/>
      <c r="E79" s="116"/>
      <c r="F79" s="101"/>
      <c r="G79" s="82">
        <f>SUM(G80:G82)</f>
        <v>244</v>
      </c>
      <c r="H79" s="82">
        <f t="shared" ref="H79:W79" si="32">SUM(H80:H82)</f>
        <v>8</v>
      </c>
      <c r="I79" s="82">
        <f t="shared" si="32"/>
        <v>128</v>
      </c>
      <c r="J79" s="82">
        <f t="shared" si="32"/>
        <v>120</v>
      </c>
      <c r="K79" s="82">
        <f t="shared" si="32"/>
        <v>96</v>
      </c>
      <c r="L79" s="82">
        <f t="shared" si="32"/>
        <v>0</v>
      </c>
      <c r="M79" s="82">
        <f t="shared" si="32"/>
        <v>108</v>
      </c>
      <c r="N79" s="82">
        <f t="shared" si="32"/>
        <v>2</v>
      </c>
      <c r="O79" s="82">
        <f t="shared" si="32"/>
        <v>6</v>
      </c>
      <c r="P79" s="227">
        <f t="shared" si="32"/>
        <v>0</v>
      </c>
      <c r="Q79" s="227">
        <f t="shared" si="32"/>
        <v>0</v>
      </c>
      <c r="R79" s="82">
        <f t="shared" si="32"/>
        <v>0</v>
      </c>
      <c r="S79" s="82">
        <f t="shared" si="32"/>
        <v>0</v>
      </c>
      <c r="T79" s="82">
        <f t="shared" si="32"/>
        <v>68</v>
      </c>
      <c r="U79" s="82">
        <f t="shared" si="32"/>
        <v>160</v>
      </c>
      <c r="V79" s="82">
        <f t="shared" si="32"/>
        <v>0</v>
      </c>
      <c r="W79" s="82">
        <f t="shared" si="32"/>
        <v>0</v>
      </c>
    </row>
    <row r="80" spans="1:23" ht="34.5" customHeight="1" x14ac:dyDescent="0.25">
      <c r="A80" s="136" t="s">
        <v>360</v>
      </c>
      <c r="B80" s="104" t="s">
        <v>359</v>
      </c>
      <c r="C80" s="138"/>
      <c r="D80" s="116"/>
      <c r="E80" s="116" t="s">
        <v>263</v>
      </c>
      <c r="F80" s="173" t="s">
        <v>372</v>
      </c>
      <c r="G80" s="132">
        <f t="shared" ref="G80" si="33">H80+I80</f>
        <v>136</v>
      </c>
      <c r="H80" s="81">
        <v>8</v>
      </c>
      <c r="I80" s="132">
        <f t="shared" ref="I80" si="34">J80+N80+O80</f>
        <v>128</v>
      </c>
      <c r="J80" s="132">
        <f t="shared" ref="J80" si="35">SUM(P80:W80)</f>
        <v>120</v>
      </c>
      <c r="K80" s="81">
        <v>96</v>
      </c>
      <c r="L80" s="81"/>
      <c r="M80" s="81"/>
      <c r="N80" s="81">
        <v>2</v>
      </c>
      <c r="O80" s="81">
        <v>6</v>
      </c>
      <c r="P80" s="216"/>
      <c r="Q80" s="216"/>
      <c r="R80" s="81"/>
      <c r="S80" s="81"/>
      <c r="T80" s="81">
        <f>17*4</f>
        <v>68</v>
      </c>
      <c r="U80" s="81">
        <f>13*4</f>
        <v>52</v>
      </c>
      <c r="V80" s="81"/>
      <c r="W80" s="81"/>
    </row>
    <row r="81" spans="1:24" ht="19.5" customHeight="1" x14ac:dyDescent="0.25">
      <c r="A81" s="136" t="s">
        <v>361</v>
      </c>
      <c r="B81" s="137" t="s">
        <v>363</v>
      </c>
      <c r="C81" s="138"/>
      <c r="D81" s="116">
        <v>6</v>
      </c>
      <c r="E81" s="116"/>
      <c r="F81" s="101"/>
      <c r="G81" s="132">
        <f>M81</f>
        <v>36</v>
      </c>
      <c r="H81" s="81"/>
      <c r="I81" s="132"/>
      <c r="J81" s="132"/>
      <c r="K81" s="81"/>
      <c r="L81" s="81"/>
      <c r="M81" s="81">
        <f>SUM(P81:W81)</f>
        <v>36</v>
      </c>
      <c r="N81" s="81"/>
      <c r="O81" s="81"/>
      <c r="P81" s="216"/>
      <c r="Q81" s="216"/>
      <c r="R81" s="81"/>
      <c r="S81" s="81"/>
      <c r="T81" s="81"/>
      <c r="U81" s="81">
        <v>36</v>
      </c>
      <c r="V81" s="81"/>
      <c r="W81" s="81"/>
    </row>
    <row r="82" spans="1:24" ht="19.5" customHeight="1" x14ac:dyDescent="0.25">
      <c r="A82" s="136" t="s">
        <v>362</v>
      </c>
      <c r="B82" s="137" t="s">
        <v>364</v>
      </c>
      <c r="C82" s="138"/>
      <c r="D82" s="116">
        <v>6</v>
      </c>
      <c r="E82" s="116"/>
      <c r="F82" s="101"/>
      <c r="G82" s="132">
        <f>M82</f>
        <v>72</v>
      </c>
      <c r="H82" s="81"/>
      <c r="I82" s="132"/>
      <c r="J82" s="132"/>
      <c r="K82" s="81"/>
      <c r="L82" s="81"/>
      <c r="M82" s="81">
        <f>SUM(P82:W82)</f>
        <v>72</v>
      </c>
      <c r="N82" s="81"/>
      <c r="O82" s="81"/>
      <c r="P82" s="216"/>
      <c r="Q82" s="216"/>
      <c r="R82" s="81"/>
      <c r="S82" s="81"/>
      <c r="T82" s="81"/>
      <c r="U82" s="81">
        <v>72</v>
      </c>
      <c r="V82" s="81"/>
      <c r="W82" s="81"/>
    </row>
    <row r="83" spans="1:24" ht="20.25" customHeight="1" x14ac:dyDescent="0.25">
      <c r="A83" s="140"/>
      <c r="B83" s="141"/>
      <c r="C83" s="100"/>
      <c r="D83" s="82"/>
      <c r="E83" s="116"/>
      <c r="F83" s="101"/>
      <c r="G83" s="132"/>
      <c r="H83" s="81"/>
      <c r="I83" s="132"/>
      <c r="J83" s="132"/>
      <c r="K83" s="81"/>
      <c r="L83" s="81"/>
      <c r="M83" s="81"/>
      <c r="N83" s="81"/>
      <c r="O83" s="81"/>
      <c r="P83" s="216"/>
      <c r="Q83" s="216"/>
      <c r="R83" s="81"/>
      <c r="S83" s="81"/>
      <c r="T83" s="81"/>
      <c r="U83" s="81"/>
      <c r="V83" s="81"/>
      <c r="W83" s="81"/>
    </row>
    <row r="84" spans="1:24" ht="21" customHeight="1" x14ac:dyDescent="0.25">
      <c r="A84" s="129"/>
      <c r="B84" s="48" t="s">
        <v>39</v>
      </c>
      <c r="C84" s="81"/>
      <c r="D84" s="81"/>
      <c r="E84" s="142"/>
      <c r="F84" s="81"/>
      <c r="G84" s="143">
        <f>SUM(P84:W84)</f>
        <v>288</v>
      </c>
      <c r="H84" s="143"/>
      <c r="I84" s="143"/>
      <c r="J84" s="143"/>
      <c r="K84" s="143"/>
      <c r="L84" s="143"/>
      <c r="M84" s="143"/>
      <c r="N84" s="143"/>
      <c r="O84" s="143"/>
      <c r="P84" s="216">
        <v>0</v>
      </c>
      <c r="Q84" s="228">
        <v>72</v>
      </c>
      <c r="R84" s="81">
        <v>0</v>
      </c>
      <c r="S84" s="116">
        <v>72</v>
      </c>
      <c r="T84" s="81">
        <v>0</v>
      </c>
      <c r="U84" s="116">
        <v>72</v>
      </c>
      <c r="V84" s="81">
        <v>36</v>
      </c>
      <c r="W84" s="116">
        <v>36</v>
      </c>
    </row>
    <row r="85" spans="1:24" ht="19.5" customHeight="1" x14ac:dyDescent="0.25">
      <c r="A85" s="129"/>
      <c r="B85" s="48" t="s">
        <v>38</v>
      </c>
      <c r="C85" s="116"/>
      <c r="D85" s="116"/>
      <c r="E85" s="144"/>
      <c r="F85" s="116"/>
      <c r="G85" s="143">
        <f t="shared" ref="G85:G87" si="36">SUM(P85:W85)</f>
        <v>324</v>
      </c>
      <c r="H85" s="143"/>
      <c r="I85" s="143"/>
      <c r="J85" s="143"/>
      <c r="K85" s="143"/>
      <c r="L85" s="143"/>
      <c r="M85" s="143"/>
      <c r="N85" s="143"/>
      <c r="O85" s="143"/>
      <c r="P85" s="216">
        <f>P62+P68+P73+P77+P81</f>
        <v>0</v>
      </c>
      <c r="Q85" s="216">
        <f t="shared" ref="Q85:W85" si="37">Q62+Q68+Q73+Q77+Q81</f>
        <v>0</v>
      </c>
      <c r="R85" s="81">
        <f t="shared" si="37"/>
        <v>0</v>
      </c>
      <c r="S85" s="81">
        <f t="shared" si="37"/>
        <v>72</v>
      </c>
      <c r="T85" s="81">
        <f t="shared" si="37"/>
        <v>0</v>
      </c>
      <c r="U85" s="81">
        <f t="shared" si="37"/>
        <v>108</v>
      </c>
      <c r="V85" s="81">
        <f t="shared" si="37"/>
        <v>0</v>
      </c>
      <c r="W85" s="81">
        <f t="shared" si="37"/>
        <v>144</v>
      </c>
    </row>
    <row r="86" spans="1:24" ht="19.5" customHeight="1" x14ac:dyDescent="0.25">
      <c r="A86" s="129"/>
      <c r="B86" s="48" t="s">
        <v>119</v>
      </c>
      <c r="C86" s="116"/>
      <c r="D86" s="116"/>
      <c r="E86" s="144"/>
      <c r="F86" s="116"/>
      <c r="G86" s="143">
        <f t="shared" si="36"/>
        <v>684</v>
      </c>
      <c r="H86" s="143"/>
      <c r="I86" s="143"/>
      <c r="J86" s="143"/>
      <c r="K86" s="143"/>
      <c r="L86" s="143"/>
      <c r="M86" s="143"/>
      <c r="N86" s="143"/>
      <c r="O86" s="143"/>
      <c r="P86" s="216">
        <f>P63+P69+P74+P78+P82</f>
        <v>0</v>
      </c>
      <c r="Q86" s="216">
        <f t="shared" ref="Q86:W86" si="38">Q63+Q69+Q74+Q78+Q82</f>
        <v>0</v>
      </c>
      <c r="R86" s="81">
        <f t="shared" si="38"/>
        <v>0</v>
      </c>
      <c r="S86" s="81">
        <f t="shared" si="38"/>
        <v>144</v>
      </c>
      <c r="T86" s="81">
        <f t="shared" si="38"/>
        <v>0</v>
      </c>
      <c r="U86" s="81">
        <f t="shared" si="38"/>
        <v>216</v>
      </c>
      <c r="V86" s="81">
        <f t="shared" si="38"/>
        <v>0</v>
      </c>
      <c r="W86" s="81">
        <f t="shared" si="38"/>
        <v>324</v>
      </c>
    </row>
    <row r="87" spans="1:24" ht="19.5" customHeight="1" x14ac:dyDescent="0.25">
      <c r="A87" s="129"/>
      <c r="B87" s="48" t="s">
        <v>40</v>
      </c>
      <c r="C87" s="116"/>
      <c r="D87" s="116"/>
      <c r="E87" s="144"/>
      <c r="F87" s="116"/>
      <c r="G87" s="143">
        <f t="shared" si="36"/>
        <v>1008</v>
      </c>
      <c r="H87" s="143"/>
      <c r="I87" s="143"/>
      <c r="J87" s="143"/>
      <c r="K87" s="143"/>
      <c r="L87" s="143"/>
      <c r="M87" s="143"/>
      <c r="N87" s="143"/>
      <c r="O87" s="143"/>
      <c r="P87" s="216">
        <f>P85+P86</f>
        <v>0</v>
      </c>
      <c r="Q87" s="216">
        <f t="shared" ref="Q87:W87" si="39">Q85+Q86</f>
        <v>0</v>
      </c>
      <c r="R87" s="81">
        <f t="shared" si="39"/>
        <v>0</v>
      </c>
      <c r="S87" s="81">
        <f t="shared" si="39"/>
        <v>216</v>
      </c>
      <c r="T87" s="81">
        <f t="shared" si="39"/>
        <v>0</v>
      </c>
      <c r="U87" s="81">
        <f t="shared" si="39"/>
        <v>324</v>
      </c>
      <c r="V87" s="81">
        <f t="shared" si="39"/>
        <v>0</v>
      </c>
      <c r="W87" s="81">
        <f t="shared" si="39"/>
        <v>468</v>
      </c>
    </row>
    <row r="88" spans="1:24" ht="19.5" customHeight="1" x14ac:dyDescent="0.25">
      <c r="A88" s="129"/>
      <c r="B88" s="48" t="s">
        <v>87</v>
      </c>
      <c r="C88" s="116"/>
      <c r="D88" s="116"/>
      <c r="E88" s="144"/>
      <c r="F88" s="116"/>
      <c r="G88" s="145">
        <v>36</v>
      </c>
      <c r="H88" s="145"/>
      <c r="I88" s="145"/>
      <c r="J88" s="145"/>
      <c r="K88" s="145"/>
      <c r="L88" s="145"/>
      <c r="M88" s="145"/>
      <c r="N88" s="145"/>
      <c r="O88" s="145"/>
      <c r="P88" s="229">
        <f t="shared" ref="P88:W88" si="40">P13/P8</f>
        <v>36</v>
      </c>
      <c r="Q88" s="229">
        <f t="shared" si="40"/>
        <v>36</v>
      </c>
      <c r="R88" s="155">
        <f t="shared" si="40"/>
        <v>36</v>
      </c>
      <c r="S88" s="155">
        <f t="shared" si="40"/>
        <v>36</v>
      </c>
      <c r="T88" s="155">
        <f t="shared" si="40"/>
        <v>36</v>
      </c>
      <c r="U88" s="155">
        <f t="shared" si="40"/>
        <v>36</v>
      </c>
      <c r="V88" s="155">
        <f t="shared" si="40"/>
        <v>36</v>
      </c>
      <c r="W88" s="155">
        <f t="shared" si="40"/>
        <v>36</v>
      </c>
    </row>
    <row r="89" spans="1:24" ht="19.5" customHeight="1" x14ac:dyDescent="0.25">
      <c r="A89" s="146" t="s">
        <v>162</v>
      </c>
      <c r="B89" s="147" t="s">
        <v>4</v>
      </c>
      <c r="C89" s="148"/>
      <c r="D89" s="148"/>
      <c r="E89" s="149"/>
      <c r="F89" s="148"/>
      <c r="G89" s="143">
        <v>216</v>
      </c>
      <c r="H89" s="150"/>
      <c r="I89" s="151"/>
      <c r="J89" s="151"/>
      <c r="K89" s="151"/>
      <c r="L89" s="151"/>
      <c r="M89" s="151"/>
      <c r="N89" s="151"/>
      <c r="O89" s="151"/>
      <c r="P89" s="216">
        <v>0</v>
      </c>
      <c r="Q89" s="216">
        <v>0</v>
      </c>
      <c r="R89" s="81">
        <v>0</v>
      </c>
      <c r="S89" s="81">
        <v>0</v>
      </c>
      <c r="T89" s="81">
        <v>0</v>
      </c>
      <c r="U89" s="81">
        <v>0</v>
      </c>
      <c r="V89" s="81">
        <v>0</v>
      </c>
      <c r="W89" s="116">
        <v>216</v>
      </c>
    </row>
    <row r="90" spans="1:24" ht="23.25" customHeight="1" x14ac:dyDescent="0.25">
      <c r="A90" s="276" t="s">
        <v>42</v>
      </c>
      <c r="B90" s="276"/>
      <c r="C90" s="148"/>
      <c r="D90" s="148"/>
      <c r="E90" s="149"/>
      <c r="F90" s="148"/>
      <c r="G90" s="145">
        <f>G13</f>
        <v>5940</v>
      </c>
      <c r="H90" s="145">
        <f t="shared" ref="H90:O90" si="41">H13</f>
        <v>134</v>
      </c>
      <c r="I90" s="145">
        <f t="shared" si="41"/>
        <v>4582</v>
      </c>
      <c r="J90" s="145">
        <f t="shared" si="41"/>
        <v>4428</v>
      </c>
      <c r="K90" s="145">
        <f t="shared" si="41"/>
        <v>3065</v>
      </c>
      <c r="L90" s="145">
        <f t="shared" si="41"/>
        <v>88</v>
      </c>
      <c r="M90" s="145">
        <f t="shared" si="41"/>
        <v>1008</v>
      </c>
      <c r="N90" s="145">
        <f t="shared" si="41"/>
        <v>80</v>
      </c>
      <c r="O90" s="145">
        <f t="shared" si="41"/>
        <v>74</v>
      </c>
      <c r="P90" s="215">
        <f>P13</f>
        <v>612</v>
      </c>
      <c r="Q90" s="215">
        <f t="shared" ref="Q90:W90" si="42">Q13</f>
        <v>864</v>
      </c>
      <c r="R90" s="132">
        <f t="shared" si="42"/>
        <v>612</v>
      </c>
      <c r="S90" s="132">
        <f t="shared" si="42"/>
        <v>864</v>
      </c>
      <c r="T90" s="132">
        <f t="shared" si="42"/>
        <v>612</v>
      </c>
      <c r="U90" s="132">
        <f t="shared" si="42"/>
        <v>864</v>
      </c>
      <c r="V90" s="132">
        <f t="shared" si="42"/>
        <v>792</v>
      </c>
      <c r="W90" s="132">
        <f t="shared" si="42"/>
        <v>720</v>
      </c>
      <c r="X90" s="35"/>
    </row>
    <row r="91" spans="1:24" ht="23.25" customHeight="1" x14ac:dyDescent="0.25">
      <c r="A91" s="36"/>
      <c r="B91" s="37"/>
    </row>
    <row r="92" spans="1:24" ht="23.25" customHeight="1" x14ac:dyDescent="0.25">
      <c r="A92" s="36"/>
      <c r="B92" s="37"/>
    </row>
    <row r="93" spans="1:24" ht="35.25" customHeight="1" x14ac:dyDescent="0.25">
      <c r="A93" s="275"/>
      <c r="B93" s="275"/>
    </row>
    <row r="94" spans="1:24" ht="23.25" customHeight="1" x14ac:dyDescent="0.25">
      <c r="A94" s="39"/>
      <c r="B94" s="39"/>
    </row>
    <row r="95" spans="1:24" ht="23.25" customHeight="1" x14ac:dyDescent="0.25">
      <c r="B95" s="41"/>
    </row>
  </sheetData>
  <mergeCells count="37">
    <mergeCell ref="F71:F72"/>
    <mergeCell ref="D41:D43"/>
    <mergeCell ref="A1:U1"/>
    <mergeCell ref="A2:A11"/>
    <mergeCell ref="B2:B11"/>
    <mergeCell ref="G2:G11"/>
    <mergeCell ref="H2:O5"/>
    <mergeCell ref="R6:S6"/>
    <mergeCell ref="T6:U6"/>
    <mergeCell ref="I8:I11"/>
    <mergeCell ref="J9:J11"/>
    <mergeCell ref="K9:K11"/>
    <mergeCell ref="O9:O11"/>
    <mergeCell ref="M9:M11"/>
    <mergeCell ref="T10:T11"/>
    <mergeCell ref="S10:S11"/>
    <mergeCell ref="A93:B93"/>
    <mergeCell ref="P10:P11"/>
    <mergeCell ref="Q10:Q11"/>
    <mergeCell ref="R10:R11"/>
    <mergeCell ref="A90:B90"/>
    <mergeCell ref="H6:H11"/>
    <mergeCell ref="I6:O6"/>
    <mergeCell ref="N9:N11"/>
    <mergeCell ref="I7:O7"/>
    <mergeCell ref="J8:O8"/>
    <mergeCell ref="P6:Q6"/>
    <mergeCell ref="L9:L11"/>
    <mergeCell ref="C2:F10"/>
    <mergeCell ref="P2:W5"/>
    <mergeCell ref="W10:W11"/>
    <mergeCell ref="V6:W6"/>
    <mergeCell ref="F65:F67"/>
    <mergeCell ref="F58:F61"/>
    <mergeCell ref="F37:F39"/>
    <mergeCell ref="V10:V11"/>
    <mergeCell ref="U10:U11"/>
  </mergeCells>
  <phoneticPr fontId="14" type="noConversion"/>
  <pageMargins left="0" right="0" top="0" bottom="0" header="0" footer="0"/>
  <pageSetup paperSize="9" scale="47" fitToHeight="0" orientation="landscape" r:id="rId1"/>
  <rowBreaks count="1" manualBreakCount="1">
    <brk id="55" max="2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5"/>
  <sheetViews>
    <sheetView view="pageBreakPreview" zoomScale="130" zoomScaleNormal="100" zoomScaleSheetLayoutView="130" workbookViewId="0">
      <selection activeCell="F7" sqref="F7"/>
    </sheetView>
  </sheetViews>
  <sheetFormatPr defaultRowHeight="18" x14ac:dyDescent="0.25"/>
  <cols>
    <col min="1" max="1" width="5.42578125" style="3" customWidth="1"/>
    <col min="2" max="2" width="71.5703125" style="1" customWidth="1"/>
    <col min="3" max="16384" width="9.140625" style="1"/>
  </cols>
  <sheetData>
    <row r="1" spans="1:2" ht="51.75" customHeight="1" x14ac:dyDescent="0.25">
      <c r="A1" s="284" t="s">
        <v>90</v>
      </c>
      <c r="B1" s="284"/>
    </row>
    <row r="2" spans="1:2" ht="20.25" x14ac:dyDescent="0.3">
      <c r="A2" s="156"/>
      <c r="B2" s="157"/>
    </row>
    <row r="3" spans="1:2" ht="20.25" x14ac:dyDescent="0.25">
      <c r="A3" s="158" t="s">
        <v>91</v>
      </c>
      <c r="B3" s="159" t="s">
        <v>46</v>
      </c>
    </row>
    <row r="4" spans="1:2" ht="20.25" x14ac:dyDescent="0.25">
      <c r="A4" s="160">
        <v>1</v>
      </c>
      <c r="B4" s="161" t="s">
        <v>153</v>
      </c>
    </row>
    <row r="5" spans="1:2" ht="20.25" x14ac:dyDescent="0.25">
      <c r="A5" s="160">
        <v>2</v>
      </c>
      <c r="B5" s="162" t="s">
        <v>154</v>
      </c>
    </row>
    <row r="6" spans="1:2" ht="20.25" x14ac:dyDescent="0.25">
      <c r="A6" s="160">
        <v>3</v>
      </c>
      <c r="B6" s="162" t="s">
        <v>155</v>
      </c>
    </row>
    <row r="7" spans="1:2" ht="20.25" x14ac:dyDescent="0.25">
      <c r="A7" s="160">
        <v>4</v>
      </c>
      <c r="B7" s="162" t="s">
        <v>156</v>
      </c>
    </row>
    <row r="8" spans="1:2" ht="20.25" x14ac:dyDescent="0.3">
      <c r="A8" s="160"/>
      <c r="B8" s="163" t="s">
        <v>102</v>
      </c>
    </row>
    <row r="9" spans="1:2" ht="40.5" x14ac:dyDescent="0.3">
      <c r="A9" s="164">
        <v>4</v>
      </c>
      <c r="B9" s="162" t="s">
        <v>157</v>
      </c>
    </row>
    <row r="10" spans="1:2" ht="20.25" x14ac:dyDescent="0.3">
      <c r="A10" s="164"/>
      <c r="B10" s="165" t="s">
        <v>95</v>
      </c>
    </row>
    <row r="11" spans="1:2" ht="20.25" x14ac:dyDescent="0.3">
      <c r="A11" s="164">
        <v>1</v>
      </c>
      <c r="B11" s="162" t="s">
        <v>158</v>
      </c>
    </row>
    <row r="12" spans="1:2" ht="20.25" x14ac:dyDescent="0.3">
      <c r="A12" s="164">
        <v>2</v>
      </c>
      <c r="B12" s="162" t="s">
        <v>159</v>
      </c>
    </row>
    <row r="13" spans="1:2" ht="20.25" x14ac:dyDescent="0.3">
      <c r="A13" s="164">
        <v>3</v>
      </c>
      <c r="B13" s="162" t="s">
        <v>160</v>
      </c>
    </row>
    <row r="14" spans="1:2" x14ac:dyDescent="0.25">
      <c r="B14" s="44"/>
    </row>
    <row r="15" spans="1:2" x14ac:dyDescent="0.25">
      <c r="B15" s="44"/>
    </row>
  </sheetData>
  <mergeCells count="1">
    <mergeCell ref="A1:B1"/>
  </mergeCells>
  <pageMargins left="0.7" right="0.7" top="0.75" bottom="0.75" header="0.3" footer="0.3"/>
  <pageSetup paperSize="9" scale="8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03"/>
  <sheetViews>
    <sheetView view="pageBreakPreview" topLeftCell="A79" zoomScaleNormal="100" zoomScaleSheetLayoutView="100" workbookViewId="0">
      <selection activeCell="A93" sqref="A93:AB93"/>
    </sheetView>
  </sheetViews>
  <sheetFormatPr defaultColWidth="4.85546875" defaultRowHeight="18" x14ac:dyDescent="0.25"/>
  <cols>
    <col min="1" max="1" width="10.42578125" style="12" customWidth="1"/>
    <col min="2" max="4" width="4.85546875" style="12"/>
    <col min="5" max="11" width="4.85546875" style="3"/>
    <col min="12" max="12" width="5.140625" style="3" bestFit="1" customWidth="1"/>
    <col min="13" max="16" width="4.85546875" style="3"/>
    <col min="17" max="17" width="12.42578125" style="3" customWidth="1"/>
    <col min="18" max="23" width="11.140625" style="3" customWidth="1"/>
    <col min="24" max="24" width="14.85546875" style="3" customWidth="1"/>
    <col min="25" max="27" width="11.140625" style="3" customWidth="1"/>
    <col min="28" max="28" width="9.140625" style="3" customWidth="1"/>
    <col min="29" max="16384" width="4.85546875" style="3"/>
  </cols>
  <sheetData>
    <row r="1" spans="1:28" s="84" customFormat="1" ht="17.25" customHeight="1" x14ac:dyDescent="0.25">
      <c r="A1" s="285" t="s">
        <v>92</v>
      </c>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row>
    <row r="2" spans="1:28" s="84" customFormat="1" ht="31.5" customHeight="1" x14ac:dyDescent="0.25">
      <c r="A2" s="286" t="s">
        <v>265</v>
      </c>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row>
    <row r="3" spans="1:28" s="84" customFormat="1" ht="16.5" customHeight="1" x14ac:dyDescent="0.25">
      <c r="A3" s="287" t="s">
        <v>94</v>
      </c>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row>
    <row r="4" spans="1:28" s="84" customFormat="1" ht="20.25" customHeight="1" x14ac:dyDescent="0.25">
      <c r="A4" s="287" t="s">
        <v>352</v>
      </c>
      <c r="B4" s="287"/>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row>
    <row r="5" spans="1:28" s="84" customFormat="1" ht="17.25" customHeight="1" x14ac:dyDescent="0.25">
      <c r="A5" s="287" t="s">
        <v>387</v>
      </c>
      <c r="B5" s="287"/>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row>
    <row r="6" spans="1:28" s="180" customFormat="1" ht="17.25" customHeight="1" x14ac:dyDescent="0.25">
      <c r="A6" s="289" t="s">
        <v>385</v>
      </c>
      <c r="B6" s="289"/>
      <c r="C6" s="289"/>
      <c r="D6" s="289"/>
      <c r="E6" s="289"/>
      <c r="F6" s="289"/>
      <c r="G6" s="289"/>
      <c r="H6" s="289"/>
      <c r="I6" s="289"/>
      <c r="J6" s="289"/>
      <c r="K6" s="289"/>
      <c r="L6" s="289"/>
      <c r="M6" s="289"/>
      <c r="N6" s="289"/>
      <c r="O6" s="289"/>
      <c r="P6" s="289"/>
      <c r="Q6" s="289"/>
      <c r="R6" s="289"/>
      <c r="S6" s="289"/>
      <c r="T6" s="289"/>
      <c r="U6" s="289"/>
      <c r="V6" s="289"/>
      <c r="W6" s="289"/>
      <c r="X6" s="289"/>
      <c r="Y6" s="289"/>
      <c r="Z6" s="289"/>
      <c r="AA6" s="289"/>
      <c r="AB6" s="289"/>
    </row>
    <row r="7" spans="1:28" s="180" customFormat="1" ht="19.5" customHeight="1" x14ac:dyDescent="0.25">
      <c r="A7" s="289" t="s">
        <v>386</v>
      </c>
      <c r="B7" s="289"/>
      <c r="C7" s="289"/>
      <c r="D7" s="289"/>
      <c r="E7" s="289"/>
      <c r="F7" s="289"/>
      <c r="G7" s="289"/>
      <c r="H7" s="289"/>
      <c r="I7" s="289"/>
      <c r="J7" s="289"/>
      <c r="K7" s="289"/>
      <c r="L7" s="289"/>
      <c r="M7" s="289"/>
      <c r="N7" s="289"/>
      <c r="O7" s="289"/>
      <c r="P7" s="289"/>
      <c r="Q7" s="289"/>
      <c r="R7" s="289"/>
      <c r="S7" s="289"/>
      <c r="T7" s="289"/>
      <c r="U7" s="289"/>
      <c r="V7" s="289"/>
      <c r="W7" s="289"/>
      <c r="X7" s="289"/>
      <c r="Y7" s="289"/>
      <c r="Z7" s="289"/>
      <c r="AA7" s="289"/>
      <c r="AB7" s="289"/>
    </row>
    <row r="8" spans="1:28" customFormat="1" ht="32.25" customHeight="1" x14ac:dyDescent="0.25">
      <c r="A8" s="287" t="s">
        <v>266</v>
      </c>
      <c r="B8" s="287"/>
      <c r="C8" s="287"/>
      <c r="D8" s="287"/>
      <c r="E8" s="287"/>
      <c r="F8" s="287"/>
      <c r="G8" s="287"/>
      <c r="H8" s="287"/>
      <c r="I8" s="287"/>
      <c r="J8" s="287"/>
      <c r="K8" s="287"/>
      <c r="L8" s="287"/>
      <c r="M8" s="287"/>
      <c r="N8" s="287"/>
      <c r="O8" s="287"/>
      <c r="P8" s="287"/>
      <c r="Q8" s="287"/>
      <c r="R8" s="287"/>
      <c r="S8" s="287"/>
      <c r="T8" s="287"/>
      <c r="U8" s="287"/>
      <c r="V8" s="287"/>
      <c r="W8" s="287"/>
      <c r="X8" s="287"/>
      <c r="Y8" s="287"/>
      <c r="Z8" s="287"/>
      <c r="AA8" s="287"/>
      <c r="AB8" s="287"/>
    </row>
    <row r="9" spans="1:28" s="84" customFormat="1" ht="15.75" x14ac:dyDescent="0.25">
      <c r="A9" s="288" t="s">
        <v>267</v>
      </c>
      <c r="B9" s="288"/>
      <c r="C9" s="288"/>
      <c r="D9" s="288"/>
      <c r="E9" s="288"/>
      <c r="F9" s="288"/>
      <c r="G9" s="288"/>
      <c r="H9" s="288"/>
      <c r="I9" s="288"/>
      <c r="J9" s="288"/>
      <c r="K9" s="288"/>
      <c r="L9" s="288"/>
      <c r="M9" s="288"/>
      <c r="N9" s="288"/>
      <c r="O9" s="288"/>
      <c r="P9" s="288"/>
      <c r="Q9" s="288"/>
      <c r="R9" s="288"/>
      <c r="S9" s="288"/>
      <c r="T9" s="288"/>
      <c r="U9" s="288"/>
      <c r="V9" s="288"/>
      <c r="W9" s="288"/>
      <c r="X9" s="288"/>
      <c r="Y9" s="288"/>
      <c r="Z9" s="288"/>
      <c r="AA9" s="288"/>
      <c r="AB9" s="288"/>
    </row>
    <row r="10" spans="1:28" s="84" customFormat="1" ht="32.25" customHeight="1" x14ac:dyDescent="0.25">
      <c r="A10" s="287" t="s">
        <v>268</v>
      </c>
      <c r="B10" s="287"/>
      <c r="C10" s="287"/>
      <c r="D10" s="287"/>
      <c r="E10" s="287"/>
      <c r="F10" s="287"/>
      <c r="G10" s="287"/>
      <c r="H10" s="287"/>
      <c r="I10" s="287"/>
      <c r="J10" s="287"/>
      <c r="K10" s="287"/>
      <c r="L10" s="287"/>
      <c r="M10" s="287"/>
      <c r="N10" s="287"/>
      <c r="O10" s="287"/>
      <c r="P10" s="287"/>
      <c r="Q10" s="287"/>
      <c r="R10" s="287"/>
      <c r="S10" s="287"/>
      <c r="T10" s="287"/>
      <c r="U10" s="287"/>
      <c r="V10" s="287"/>
      <c r="W10" s="287"/>
      <c r="X10" s="287"/>
      <c r="Y10" s="287"/>
      <c r="Z10" s="287"/>
      <c r="AA10" s="287"/>
      <c r="AB10" s="287"/>
    </row>
    <row r="11" spans="1:28" s="84" customFormat="1" ht="31.5" customHeight="1" x14ac:dyDescent="0.25">
      <c r="A11" s="289" t="s">
        <v>269</v>
      </c>
      <c r="B11" s="289"/>
      <c r="C11" s="289"/>
      <c r="D11" s="289"/>
      <c r="E11" s="289"/>
      <c r="F11" s="289"/>
      <c r="G11" s="289"/>
      <c r="H11" s="289"/>
      <c r="I11" s="289"/>
      <c r="J11" s="289"/>
      <c r="K11" s="289"/>
      <c r="L11" s="289"/>
      <c r="M11" s="289"/>
      <c r="N11" s="289"/>
      <c r="O11" s="289"/>
      <c r="P11" s="289"/>
      <c r="Q11" s="289"/>
      <c r="R11" s="289"/>
      <c r="S11" s="289"/>
      <c r="T11" s="289"/>
      <c r="U11" s="289"/>
      <c r="V11" s="289"/>
      <c r="W11" s="289"/>
      <c r="X11" s="289"/>
      <c r="Y11" s="289"/>
      <c r="Z11" s="289"/>
      <c r="AA11" s="289"/>
      <c r="AB11" s="289"/>
    </row>
    <row r="12" spans="1:28" s="84" customFormat="1" ht="31.5" customHeight="1" x14ac:dyDescent="0.25">
      <c r="A12" s="289" t="s">
        <v>270</v>
      </c>
      <c r="B12" s="289"/>
      <c r="C12" s="289"/>
      <c r="D12" s="289"/>
      <c r="E12" s="289"/>
      <c r="F12" s="289"/>
      <c r="G12" s="289"/>
      <c r="H12" s="289"/>
      <c r="I12" s="289"/>
      <c r="J12" s="289"/>
      <c r="K12" s="289"/>
      <c r="L12" s="289"/>
      <c r="M12" s="289"/>
      <c r="N12" s="289"/>
      <c r="O12" s="289"/>
      <c r="P12" s="289"/>
      <c r="Q12" s="289"/>
      <c r="R12" s="289"/>
      <c r="S12" s="289"/>
      <c r="T12" s="289"/>
      <c r="U12" s="289"/>
      <c r="V12" s="289"/>
      <c r="W12" s="289"/>
      <c r="X12" s="289"/>
      <c r="Y12" s="289"/>
      <c r="Z12" s="289"/>
      <c r="AA12" s="289"/>
      <c r="AB12" s="289"/>
    </row>
    <row r="13" spans="1:28" s="84" customFormat="1" ht="33" customHeight="1" x14ac:dyDescent="0.25">
      <c r="A13" s="289" t="s">
        <v>271</v>
      </c>
      <c r="B13" s="289"/>
      <c r="C13" s="289"/>
      <c r="D13" s="289"/>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row>
    <row r="14" spans="1:28" s="84" customFormat="1" ht="47.25" customHeight="1" x14ac:dyDescent="0.25">
      <c r="A14" s="289" t="s">
        <v>272</v>
      </c>
      <c r="B14" s="289"/>
      <c r="C14" s="289"/>
      <c r="D14" s="289"/>
      <c r="E14" s="289"/>
      <c r="F14" s="289"/>
      <c r="G14" s="289"/>
      <c r="H14" s="289"/>
      <c r="I14" s="289"/>
      <c r="J14" s="289"/>
      <c r="K14" s="289"/>
      <c r="L14" s="289"/>
      <c r="M14" s="289"/>
      <c r="N14" s="289"/>
      <c r="O14" s="289"/>
      <c r="P14" s="289"/>
      <c r="Q14" s="289"/>
      <c r="R14" s="289"/>
      <c r="S14" s="289"/>
      <c r="T14" s="289"/>
      <c r="U14" s="289"/>
      <c r="V14" s="289"/>
      <c r="W14" s="289"/>
      <c r="X14" s="289"/>
      <c r="Y14" s="289"/>
      <c r="Z14" s="289"/>
      <c r="AA14" s="289"/>
      <c r="AB14" s="289"/>
    </row>
    <row r="15" spans="1:28" s="84" customFormat="1" ht="33" customHeight="1" x14ac:dyDescent="0.25">
      <c r="A15" s="275" t="s">
        <v>273</v>
      </c>
      <c r="B15" s="275"/>
      <c r="C15" s="275"/>
      <c r="D15" s="275"/>
      <c r="E15" s="275"/>
      <c r="F15" s="275"/>
      <c r="G15" s="275"/>
      <c r="H15" s="275"/>
      <c r="I15" s="275"/>
      <c r="J15" s="275"/>
      <c r="K15" s="275"/>
      <c r="L15" s="275"/>
      <c r="M15" s="275"/>
      <c r="N15" s="275"/>
      <c r="O15" s="275"/>
      <c r="P15" s="275"/>
      <c r="Q15" s="275"/>
      <c r="R15" s="275"/>
      <c r="S15" s="275"/>
      <c r="T15" s="275"/>
      <c r="U15" s="275"/>
      <c r="V15" s="275"/>
      <c r="W15" s="275"/>
      <c r="X15" s="275"/>
      <c r="Y15" s="275"/>
      <c r="Z15" s="275"/>
      <c r="AA15" s="275"/>
      <c r="AB15" s="275"/>
    </row>
    <row r="16" spans="1:28" s="84" customFormat="1" ht="50.25" customHeight="1" x14ac:dyDescent="0.25">
      <c r="A16" s="275" t="s">
        <v>274</v>
      </c>
      <c r="B16" s="275"/>
      <c r="C16" s="275"/>
      <c r="D16" s="275"/>
      <c r="E16" s="275"/>
      <c r="F16" s="275"/>
      <c r="G16" s="275"/>
      <c r="H16" s="275"/>
      <c r="I16" s="275"/>
      <c r="J16" s="275"/>
      <c r="K16" s="275"/>
      <c r="L16" s="275"/>
      <c r="M16" s="275"/>
      <c r="N16" s="275"/>
      <c r="O16" s="275"/>
      <c r="P16" s="275"/>
      <c r="Q16" s="275"/>
      <c r="R16" s="275"/>
      <c r="S16" s="275"/>
      <c r="T16" s="275"/>
      <c r="U16" s="275"/>
      <c r="V16" s="275"/>
      <c r="W16" s="275"/>
      <c r="X16" s="275"/>
      <c r="Y16" s="275"/>
      <c r="Z16" s="275"/>
      <c r="AA16" s="275"/>
      <c r="AB16" s="275"/>
    </row>
    <row r="17" spans="1:28" s="85" customFormat="1" ht="22.5" customHeight="1" x14ac:dyDescent="0.25">
      <c r="A17" s="285" t="s">
        <v>275</v>
      </c>
      <c r="B17" s="285"/>
      <c r="C17" s="285"/>
      <c r="D17" s="285"/>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285"/>
    </row>
    <row r="18" spans="1:28" s="84" customFormat="1" ht="21" customHeight="1" x14ac:dyDescent="0.25">
      <c r="A18" s="290" t="s">
        <v>276</v>
      </c>
      <c r="B18" s="290"/>
      <c r="C18" s="290"/>
      <c r="D18" s="290"/>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row>
    <row r="19" spans="1:28" s="86" customFormat="1" ht="20.25" customHeight="1" x14ac:dyDescent="0.25">
      <c r="A19" s="290" t="s">
        <v>277</v>
      </c>
      <c r="B19" s="290"/>
      <c r="C19" s="290"/>
      <c r="D19" s="290"/>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row>
    <row r="20" spans="1:28" s="85" customFormat="1" ht="18" customHeight="1" x14ac:dyDescent="0.25">
      <c r="A20" s="285" t="s">
        <v>278</v>
      </c>
      <c r="B20" s="285"/>
      <c r="C20" s="285"/>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row>
    <row r="21" spans="1:28" s="84" customFormat="1" ht="63.75" customHeight="1" x14ac:dyDescent="0.25">
      <c r="A21" s="289" t="s">
        <v>279</v>
      </c>
      <c r="B21" s="289"/>
      <c r="C21" s="289"/>
      <c r="D21" s="289"/>
      <c r="E21" s="289"/>
      <c r="F21" s="289"/>
      <c r="G21" s="289"/>
      <c r="H21" s="289"/>
      <c r="I21" s="289"/>
      <c r="J21" s="289"/>
      <c r="K21" s="289"/>
      <c r="L21" s="289"/>
      <c r="M21" s="289"/>
      <c r="N21" s="289"/>
      <c r="O21" s="289"/>
      <c r="P21" s="289"/>
      <c r="Q21" s="289"/>
      <c r="R21" s="289"/>
      <c r="S21" s="289"/>
      <c r="T21" s="289"/>
      <c r="U21" s="289"/>
      <c r="V21" s="289"/>
      <c r="W21" s="289"/>
      <c r="X21" s="289"/>
      <c r="Y21" s="289"/>
      <c r="Z21" s="289"/>
      <c r="AA21" s="289"/>
      <c r="AB21" s="289"/>
    </row>
    <row r="22" spans="1:28" s="85" customFormat="1" ht="16.5" customHeight="1" x14ac:dyDescent="0.25">
      <c r="A22" s="285" t="s">
        <v>280</v>
      </c>
      <c r="B22" s="285"/>
      <c r="C22" s="285"/>
      <c r="D22" s="285"/>
      <c r="E22" s="285"/>
      <c r="F22" s="285"/>
      <c r="G22" s="285"/>
      <c r="H22" s="285"/>
      <c r="I22" s="285"/>
      <c r="J22" s="285"/>
      <c r="K22" s="285"/>
      <c r="L22" s="285"/>
      <c r="M22" s="285"/>
      <c r="N22" s="285"/>
      <c r="O22" s="285"/>
      <c r="P22" s="285"/>
      <c r="Q22" s="285"/>
      <c r="R22" s="285"/>
      <c r="S22" s="285"/>
      <c r="T22" s="285"/>
      <c r="U22" s="285"/>
      <c r="V22" s="285"/>
      <c r="W22" s="285"/>
      <c r="X22" s="285"/>
      <c r="Y22" s="285"/>
      <c r="Z22" s="285"/>
      <c r="AA22" s="285"/>
      <c r="AB22" s="285"/>
    </row>
    <row r="23" spans="1:28" s="84" customFormat="1" ht="31.5" customHeight="1" x14ac:dyDescent="0.25">
      <c r="A23" s="289" t="s">
        <v>281</v>
      </c>
      <c r="B23" s="289"/>
      <c r="C23" s="289"/>
      <c r="D23" s="289"/>
      <c r="E23" s="289"/>
      <c r="F23" s="289"/>
      <c r="G23" s="289"/>
      <c r="H23" s="289"/>
      <c r="I23" s="289"/>
      <c r="J23" s="289"/>
      <c r="K23" s="289"/>
      <c r="L23" s="289"/>
      <c r="M23" s="289"/>
      <c r="N23" s="289"/>
      <c r="O23" s="289"/>
      <c r="P23" s="289"/>
      <c r="Q23" s="289"/>
      <c r="R23" s="289"/>
      <c r="S23" s="289"/>
      <c r="T23" s="289"/>
      <c r="U23" s="289"/>
      <c r="V23" s="289"/>
      <c r="W23" s="289"/>
      <c r="X23" s="289"/>
      <c r="Y23" s="289"/>
      <c r="Z23" s="289"/>
      <c r="AA23" s="289"/>
      <c r="AB23" s="289"/>
    </row>
    <row r="24" spans="1:28" s="84" customFormat="1" ht="16.5" customHeight="1" x14ac:dyDescent="0.25">
      <c r="A24" s="285" t="s">
        <v>282</v>
      </c>
      <c r="B24" s="285"/>
      <c r="C24" s="285"/>
      <c r="D24" s="285"/>
      <c r="E24" s="285"/>
      <c r="F24" s="285"/>
      <c r="G24" s="285"/>
      <c r="H24" s="285"/>
      <c r="I24" s="285"/>
      <c r="J24" s="285"/>
      <c r="K24" s="285"/>
      <c r="L24" s="285"/>
      <c r="M24" s="285"/>
      <c r="N24" s="285"/>
      <c r="O24" s="285"/>
      <c r="P24" s="285"/>
      <c r="Q24" s="285"/>
      <c r="R24" s="285"/>
      <c r="S24" s="285"/>
      <c r="T24" s="285"/>
      <c r="U24" s="285"/>
      <c r="V24" s="285"/>
      <c r="W24" s="285"/>
      <c r="X24" s="285"/>
      <c r="Y24" s="285"/>
      <c r="Z24" s="285"/>
      <c r="AA24" s="285"/>
      <c r="AB24" s="285"/>
    </row>
    <row r="25" spans="1:28" s="84" customFormat="1" ht="80.25" customHeight="1" x14ac:dyDescent="0.25">
      <c r="A25" s="289" t="s">
        <v>319</v>
      </c>
      <c r="B25" s="289"/>
      <c r="C25" s="289"/>
      <c r="D25" s="289"/>
      <c r="E25" s="289"/>
      <c r="F25" s="289"/>
      <c r="G25" s="289"/>
      <c r="H25" s="289"/>
      <c r="I25" s="289"/>
      <c r="J25" s="289"/>
      <c r="K25" s="289"/>
      <c r="L25" s="289"/>
      <c r="M25" s="289"/>
      <c r="N25" s="289"/>
      <c r="O25" s="289"/>
      <c r="P25" s="289"/>
      <c r="Q25" s="289"/>
      <c r="R25" s="289"/>
      <c r="S25" s="289"/>
      <c r="T25" s="289"/>
      <c r="U25" s="289"/>
      <c r="V25" s="289"/>
      <c r="W25" s="289"/>
      <c r="X25" s="289"/>
      <c r="Y25" s="289"/>
      <c r="Z25" s="289"/>
      <c r="AA25" s="289"/>
      <c r="AB25" s="289"/>
    </row>
    <row r="26" spans="1:28" s="85" customFormat="1" ht="18.75" customHeight="1" x14ac:dyDescent="0.25">
      <c r="A26" s="285" t="s">
        <v>283</v>
      </c>
      <c r="B26" s="285"/>
      <c r="C26" s="285"/>
      <c r="D26" s="285"/>
      <c r="E26" s="285"/>
      <c r="F26" s="285"/>
      <c r="G26" s="285"/>
      <c r="H26" s="285"/>
      <c r="I26" s="285"/>
      <c r="J26" s="285"/>
      <c r="K26" s="285"/>
      <c r="L26" s="285"/>
      <c r="M26" s="285"/>
      <c r="N26" s="285"/>
      <c r="O26" s="285"/>
      <c r="P26" s="285"/>
      <c r="Q26" s="285"/>
      <c r="R26" s="285"/>
      <c r="S26" s="285"/>
      <c r="T26" s="285"/>
      <c r="U26" s="285"/>
      <c r="V26" s="285"/>
      <c r="W26" s="285"/>
      <c r="X26" s="285"/>
      <c r="Y26" s="285"/>
      <c r="Z26" s="285"/>
      <c r="AA26" s="285"/>
      <c r="AB26" s="285"/>
    </row>
    <row r="27" spans="1:28" s="84" customFormat="1" ht="78" customHeight="1" x14ac:dyDescent="0.25">
      <c r="A27" s="289" t="s">
        <v>344</v>
      </c>
      <c r="B27" s="289"/>
      <c r="C27" s="289"/>
      <c r="D27" s="289"/>
      <c r="E27" s="289"/>
      <c r="F27" s="289"/>
      <c r="G27" s="289"/>
      <c r="H27" s="289"/>
      <c r="I27" s="289"/>
      <c r="J27" s="289"/>
      <c r="K27" s="289"/>
      <c r="L27" s="289"/>
      <c r="M27" s="289"/>
      <c r="N27" s="289"/>
      <c r="O27" s="289"/>
      <c r="P27" s="289"/>
      <c r="Q27" s="289"/>
      <c r="R27" s="289"/>
      <c r="S27" s="289"/>
      <c r="T27" s="289"/>
      <c r="U27" s="289"/>
      <c r="V27" s="289"/>
      <c r="W27" s="289"/>
      <c r="X27" s="289"/>
      <c r="Y27" s="289"/>
      <c r="Z27" s="289"/>
      <c r="AA27" s="289"/>
      <c r="AB27" s="289"/>
    </row>
    <row r="28" spans="1:28" s="84" customFormat="1" ht="142.5" customHeight="1" x14ac:dyDescent="0.25">
      <c r="A28" s="289" t="s">
        <v>284</v>
      </c>
      <c r="B28" s="289"/>
      <c r="C28" s="289"/>
      <c r="D28" s="289"/>
      <c r="E28" s="289"/>
      <c r="F28" s="289"/>
      <c r="G28" s="289"/>
      <c r="H28" s="289"/>
      <c r="I28" s="289"/>
      <c r="J28" s="289"/>
      <c r="K28" s="289"/>
      <c r="L28" s="289"/>
      <c r="M28" s="289"/>
      <c r="N28" s="289"/>
      <c r="O28" s="289"/>
      <c r="P28" s="289"/>
      <c r="Q28" s="289"/>
      <c r="R28" s="289"/>
      <c r="S28" s="289"/>
      <c r="T28" s="289"/>
      <c r="U28" s="289"/>
      <c r="V28" s="289"/>
      <c r="W28" s="289"/>
      <c r="X28" s="289"/>
      <c r="Y28" s="289"/>
      <c r="Z28" s="289"/>
      <c r="AA28" s="289"/>
      <c r="AB28" s="289"/>
    </row>
    <row r="29" spans="1:28" s="87" customFormat="1" ht="18" customHeight="1" x14ac:dyDescent="0.25">
      <c r="A29" s="295" t="s">
        <v>341</v>
      </c>
      <c r="B29" s="295"/>
      <c r="C29" s="295"/>
      <c r="D29" s="295"/>
      <c r="E29" s="295"/>
      <c r="F29" s="295"/>
      <c r="G29" s="295"/>
      <c r="H29" s="295"/>
      <c r="I29" s="295"/>
      <c r="J29" s="295"/>
      <c r="K29" s="295"/>
      <c r="L29" s="295"/>
      <c r="M29" s="295"/>
      <c r="N29" s="295"/>
      <c r="O29" s="295"/>
      <c r="P29" s="295"/>
      <c r="Q29" s="295"/>
      <c r="R29" s="295"/>
      <c r="S29" s="295"/>
      <c r="T29" s="295"/>
      <c r="U29" s="295"/>
      <c r="V29" s="295"/>
      <c r="W29" s="295"/>
      <c r="X29" s="295"/>
      <c r="Y29" s="295"/>
      <c r="Z29" s="295"/>
      <c r="AA29" s="295"/>
      <c r="AB29" s="295"/>
    </row>
    <row r="30" spans="1:28" s="87" customFormat="1" ht="17.25" customHeight="1" x14ac:dyDescent="0.25">
      <c r="A30" s="296" t="s">
        <v>285</v>
      </c>
      <c r="B30" s="296"/>
      <c r="C30" s="296"/>
      <c r="D30" s="296"/>
      <c r="E30" s="296"/>
      <c r="F30" s="296"/>
      <c r="G30" s="296"/>
      <c r="H30" s="296"/>
      <c r="I30" s="296"/>
      <c r="J30" s="296"/>
      <c r="K30" s="296"/>
      <c r="L30" s="296"/>
      <c r="M30" s="296"/>
      <c r="N30" s="296"/>
      <c r="O30" s="296"/>
      <c r="P30" s="296"/>
      <c r="Q30" s="296"/>
      <c r="R30" s="296"/>
      <c r="S30" s="296"/>
      <c r="T30" s="296"/>
      <c r="U30" s="296"/>
      <c r="V30" s="296"/>
      <c r="W30" s="296"/>
      <c r="X30" s="296"/>
      <c r="Y30" s="296"/>
      <c r="Z30" s="296"/>
      <c r="AA30" s="296"/>
      <c r="AB30" s="296"/>
    </row>
    <row r="31" spans="1:28" s="87" customFormat="1" ht="32.25" customHeight="1" x14ac:dyDescent="0.25">
      <c r="A31" s="275" t="s">
        <v>286</v>
      </c>
      <c r="B31" s="275"/>
      <c r="C31" s="275"/>
      <c r="D31" s="275"/>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row>
    <row r="32" spans="1:28" s="87" customFormat="1" ht="46.5" customHeight="1" x14ac:dyDescent="0.25">
      <c r="A32" s="275" t="s">
        <v>287</v>
      </c>
      <c r="B32" s="275"/>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row>
    <row r="33" spans="1:28" s="84" customFormat="1" ht="65.25" customHeight="1" x14ac:dyDescent="0.25">
      <c r="A33" s="289" t="s">
        <v>288</v>
      </c>
      <c r="B33" s="289"/>
      <c r="C33" s="289"/>
      <c r="D33" s="289"/>
      <c r="E33" s="289"/>
      <c r="F33" s="289"/>
      <c r="G33" s="289"/>
      <c r="H33" s="289"/>
      <c r="I33" s="289"/>
      <c r="J33" s="289"/>
      <c r="K33" s="289"/>
      <c r="L33" s="289"/>
      <c r="M33" s="289"/>
      <c r="N33" s="289"/>
      <c r="O33" s="289"/>
      <c r="P33" s="289"/>
      <c r="Q33" s="289"/>
      <c r="R33" s="289"/>
      <c r="S33" s="289"/>
      <c r="T33" s="289"/>
      <c r="U33" s="289"/>
      <c r="V33" s="289"/>
      <c r="W33" s="289"/>
      <c r="X33" s="289"/>
      <c r="Y33" s="289"/>
      <c r="Z33" s="289"/>
      <c r="AA33" s="289"/>
      <c r="AB33" s="289"/>
    </row>
    <row r="34" spans="1:28" s="85" customFormat="1" ht="16.5" customHeight="1" x14ac:dyDescent="0.25">
      <c r="A34" s="285" t="s">
        <v>342</v>
      </c>
      <c r="B34" s="285"/>
      <c r="C34" s="285"/>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row>
    <row r="35" spans="1:28" s="84" customFormat="1" ht="94.5" customHeight="1" x14ac:dyDescent="0.25">
      <c r="A35" s="289" t="s">
        <v>347</v>
      </c>
      <c r="B35" s="289"/>
      <c r="C35" s="289"/>
      <c r="D35" s="289"/>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row>
    <row r="36" spans="1:28" s="88" customFormat="1" ht="18" customHeight="1" x14ac:dyDescent="0.25">
      <c r="A36" s="285" t="s">
        <v>343</v>
      </c>
      <c r="B36" s="285"/>
      <c r="C36" s="285"/>
      <c r="D36" s="285"/>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row>
    <row r="37" spans="1:28" s="88" customFormat="1" ht="48" customHeight="1" x14ac:dyDescent="0.25">
      <c r="A37" s="289" t="s">
        <v>122</v>
      </c>
      <c r="B37" s="291"/>
      <c r="C37" s="291"/>
      <c r="D37" s="291"/>
      <c r="E37" s="291"/>
      <c r="F37" s="291"/>
      <c r="G37" s="291"/>
      <c r="H37" s="291"/>
      <c r="I37" s="291"/>
      <c r="J37" s="291"/>
      <c r="K37" s="291"/>
      <c r="L37" s="291"/>
      <c r="M37" s="291"/>
      <c r="N37" s="291"/>
      <c r="O37" s="291"/>
      <c r="P37" s="291"/>
      <c r="Q37" s="291"/>
      <c r="R37" s="291"/>
      <c r="S37" s="291"/>
      <c r="T37" s="291"/>
      <c r="U37" s="291"/>
      <c r="V37" s="291"/>
      <c r="W37" s="291"/>
      <c r="X37" s="291"/>
      <c r="Y37" s="291"/>
      <c r="Z37" s="291"/>
      <c r="AA37" s="291"/>
      <c r="AB37" s="291"/>
    </row>
    <row r="38" spans="1:28" s="88" customFormat="1" ht="177" customHeight="1" x14ac:dyDescent="0.25">
      <c r="A38" s="289" t="s">
        <v>320</v>
      </c>
      <c r="B38" s="289"/>
      <c r="C38" s="289"/>
      <c r="D38" s="289"/>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row>
    <row r="39" spans="1:28" s="88" customFormat="1" ht="50.25" customHeight="1" x14ac:dyDescent="0.25">
      <c r="A39" s="289" t="s">
        <v>289</v>
      </c>
      <c r="B39" s="289"/>
      <c r="C39" s="289"/>
      <c r="D39" s="289"/>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row>
    <row r="40" spans="1:28" s="88" customFormat="1" ht="35.25" customHeight="1" x14ac:dyDescent="0.25">
      <c r="A40" s="289" t="s">
        <v>353</v>
      </c>
      <c r="B40" s="289"/>
      <c r="C40" s="289"/>
      <c r="D40" s="289"/>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row>
    <row r="41" spans="1:28" s="88" customFormat="1" ht="18" customHeight="1" x14ac:dyDescent="0.25">
      <c r="A41" s="285" t="s">
        <v>93</v>
      </c>
      <c r="B41" s="285"/>
      <c r="C41" s="285"/>
      <c r="D41" s="285"/>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row>
    <row r="42" spans="1:28" s="88" customFormat="1" ht="28.5" customHeight="1" x14ac:dyDescent="0.25">
      <c r="A42" s="291" t="s">
        <v>290</v>
      </c>
      <c r="B42" s="291"/>
      <c r="C42" s="291"/>
      <c r="D42" s="291"/>
      <c r="E42" s="291"/>
      <c r="F42" s="291"/>
      <c r="G42" s="291"/>
      <c r="H42" s="291"/>
      <c r="I42" s="291"/>
      <c r="J42" s="291"/>
      <c r="K42" s="291"/>
      <c r="L42" s="291"/>
      <c r="M42" s="291"/>
      <c r="N42" s="291"/>
      <c r="O42" s="291"/>
      <c r="P42" s="291"/>
      <c r="Q42" s="291"/>
      <c r="R42" s="291"/>
      <c r="S42" s="291"/>
      <c r="T42" s="291"/>
      <c r="U42" s="291"/>
      <c r="V42" s="291"/>
      <c r="W42" s="291"/>
      <c r="X42" s="291"/>
      <c r="Y42" s="291"/>
      <c r="Z42" s="291"/>
      <c r="AA42" s="291"/>
      <c r="AB42" s="291"/>
    </row>
    <row r="43" spans="1:28" s="88" customFormat="1" ht="24" customHeight="1" x14ac:dyDescent="0.25">
      <c r="A43" s="292" t="s">
        <v>123</v>
      </c>
      <c r="B43" s="291"/>
      <c r="C43" s="291"/>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row>
    <row r="44" spans="1:28" s="88" customFormat="1" ht="65.25" customHeight="1" x14ac:dyDescent="0.25">
      <c r="A44" s="289" t="s">
        <v>321</v>
      </c>
      <c r="B44" s="293"/>
      <c r="C44" s="293"/>
      <c r="D44" s="293"/>
      <c r="E44" s="293"/>
      <c r="F44" s="293"/>
      <c r="G44" s="293"/>
      <c r="H44" s="293"/>
      <c r="I44" s="293"/>
      <c r="J44" s="293"/>
      <c r="K44" s="293"/>
      <c r="L44" s="293"/>
      <c r="M44" s="293"/>
      <c r="N44" s="293"/>
      <c r="O44" s="293"/>
      <c r="P44" s="293"/>
      <c r="Q44" s="293"/>
      <c r="R44" s="293"/>
      <c r="S44" s="293"/>
      <c r="T44" s="293"/>
      <c r="U44" s="293"/>
      <c r="V44" s="293"/>
      <c r="W44" s="293"/>
      <c r="X44" s="293"/>
      <c r="Y44" s="293"/>
      <c r="Z44" s="293"/>
      <c r="AA44" s="293"/>
      <c r="AB44" s="293"/>
    </row>
    <row r="45" spans="1:28" s="88" customFormat="1" ht="20.25" customHeight="1" x14ac:dyDescent="0.25">
      <c r="A45" s="325" t="s">
        <v>345</v>
      </c>
      <c r="B45" s="325"/>
      <c r="C45" s="325"/>
      <c r="D45" s="325"/>
      <c r="E45" s="325"/>
      <c r="F45" s="325"/>
      <c r="G45" s="325"/>
      <c r="H45" s="325"/>
      <c r="I45" s="325"/>
      <c r="J45" s="325"/>
      <c r="K45" s="325"/>
      <c r="L45" s="325"/>
      <c r="M45" s="325"/>
      <c r="N45" s="325"/>
      <c r="O45" s="325"/>
      <c r="P45" s="325"/>
      <c r="Q45" s="325"/>
      <c r="R45" s="325"/>
      <c r="S45" s="325"/>
      <c r="T45" s="325"/>
      <c r="U45" s="325"/>
      <c r="V45" s="325"/>
      <c r="W45" s="325"/>
      <c r="X45" s="325"/>
      <c r="Y45" s="325"/>
      <c r="Z45" s="325"/>
      <c r="AA45" s="325"/>
      <c r="AB45" s="325"/>
    </row>
    <row r="46" spans="1:28" s="88" customFormat="1" ht="20.25" customHeight="1" x14ac:dyDescent="0.25">
      <c r="A46" s="294" t="s">
        <v>124</v>
      </c>
      <c r="B46" s="294"/>
      <c r="C46" s="294"/>
      <c r="D46" s="294"/>
      <c r="E46" s="294"/>
      <c r="F46" s="294"/>
      <c r="G46" s="294"/>
      <c r="H46" s="294"/>
      <c r="I46" s="294"/>
      <c r="J46" s="294"/>
      <c r="K46" s="294"/>
      <c r="L46" s="294"/>
      <c r="M46" s="294"/>
      <c r="N46" s="294"/>
      <c r="O46" s="294"/>
      <c r="P46" s="294"/>
      <c r="Q46" s="294" t="s">
        <v>125</v>
      </c>
      <c r="R46" s="294"/>
      <c r="S46" s="294"/>
      <c r="T46" s="294"/>
      <c r="U46" s="294"/>
      <c r="V46" s="294"/>
      <c r="W46" s="294"/>
      <c r="X46" s="294"/>
      <c r="Y46" s="294"/>
      <c r="Z46" s="294"/>
      <c r="AA46" s="294"/>
      <c r="AB46" s="294"/>
    </row>
    <row r="47" spans="1:28" s="88" customFormat="1" ht="16.5" customHeight="1" x14ac:dyDescent="0.25">
      <c r="A47" s="294"/>
      <c r="B47" s="294"/>
      <c r="C47" s="294"/>
      <c r="D47" s="294"/>
      <c r="E47" s="294"/>
      <c r="F47" s="294"/>
      <c r="G47" s="294"/>
      <c r="H47" s="294"/>
      <c r="I47" s="294"/>
      <c r="J47" s="294"/>
      <c r="K47" s="294"/>
      <c r="L47" s="294"/>
      <c r="M47" s="294"/>
      <c r="N47" s="294"/>
      <c r="O47" s="294"/>
      <c r="P47" s="294"/>
      <c r="Q47" s="294" t="s">
        <v>126</v>
      </c>
      <c r="R47" s="294"/>
      <c r="S47" s="294"/>
      <c r="T47" s="294"/>
      <c r="U47" s="294"/>
      <c r="V47" s="297" t="s">
        <v>127</v>
      </c>
      <c r="W47" s="297"/>
      <c r="X47" s="297"/>
      <c r="Y47" s="294" t="s">
        <v>128</v>
      </c>
      <c r="Z47" s="294"/>
      <c r="AA47" s="294"/>
      <c r="AB47" s="294"/>
    </row>
    <row r="48" spans="1:28" s="88" customFormat="1" ht="17.25" customHeight="1" x14ac:dyDescent="0.25">
      <c r="A48" s="299" t="s">
        <v>129</v>
      </c>
      <c r="B48" s="299"/>
      <c r="C48" s="299"/>
      <c r="D48" s="299"/>
      <c r="E48" s="299"/>
      <c r="F48" s="299"/>
      <c r="G48" s="299"/>
      <c r="H48" s="299"/>
      <c r="I48" s="299"/>
      <c r="J48" s="299"/>
      <c r="K48" s="299"/>
      <c r="L48" s="299"/>
      <c r="M48" s="299"/>
      <c r="N48" s="299"/>
      <c r="O48" s="299"/>
      <c r="P48" s="299"/>
      <c r="Q48" s="300" t="s">
        <v>130</v>
      </c>
      <c r="R48" s="301"/>
      <c r="S48" s="302"/>
      <c r="T48" s="300">
        <v>468</v>
      </c>
      <c r="U48" s="302"/>
      <c r="V48" s="303">
        <v>522</v>
      </c>
      <c r="W48" s="303"/>
      <c r="X48" s="303"/>
      <c r="Y48" s="108"/>
      <c r="Z48" s="109"/>
      <c r="AA48" s="109"/>
      <c r="AB48" s="114">
        <f>V48-T48</f>
        <v>54</v>
      </c>
    </row>
    <row r="49" spans="1:28" s="88" customFormat="1" ht="16.5" customHeight="1" x14ac:dyDescent="0.25">
      <c r="A49" s="299" t="s">
        <v>81</v>
      </c>
      <c r="B49" s="299"/>
      <c r="C49" s="299"/>
      <c r="D49" s="299"/>
      <c r="E49" s="299"/>
      <c r="F49" s="299"/>
      <c r="G49" s="299"/>
      <c r="H49" s="299"/>
      <c r="I49" s="299"/>
      <c r="J49" s="299"/>
      <c r="K49" s="299"/>
      <c r="L49" s="299"/>
      <c r="M49" s="299"/>
      <c r="N49" s="299"/>
      <c r="O49" s="299"/>
      <c r="P49" s="299"/>
      <c r="Q49" s="300" t="s">
        <v>130</v>
      </c>
      <c r="R49" s="301"/>
      <c r="S49" s="302"/>
      <c r="T49" s="300">
        <v>144</v>
      </c>
      <c r="U49" s="302"/>
      <c r="V49" s="303">
        <v>243</v>
      </c>
      <c r="W49" s="303"/>
      <c r="X49" s="303"/>
      <c r="Y49" s="108"/>
      <c r="Z49" s="109"/>
      <c r="AA49" s="109"/>
      <c r="AB49" s="114">
        <f t="shared" ref="AB49:AB50" si="0">V49-T49</f>
        <v>99</v>
      </c>
    </row>
    <row r="50" spans="1:28" s="88" customFormat="1" ht="18" customHeight="1" x14ac:dyDescent="0.25">
      <c r="A50" s="299" t="s">
        <v>131</v>
      </c>
      <c r="B50" s="299"/>
      <c r="C50" s="299"/>
      <c r="D50" s="299"/>
      <c r="E50" s="299"/>
      <c r="F50" s="299"/>
      <c r="G50" s="299"/>
      <c r="H50" s="299"/>
      <c r="I50" s="299"/>
      <c r="J50" s="299"/>
      <c r="K50" s="299"/>
      <c r="L50" s="299"/>
      <c r="M50" s="299"/>
      <c r="N50" s="299"/>
      <c r="O50" s="299"/>
      <c r="P50" s="299"/>
      <c r="Q50" s="300" t="s">
        <v>130</v>
      </c>
      <c r="R50" s="301"/>
      <c r="S50" s="302"/>
      <c r="T50" s="300">
        <v>612</v>
      </c>
      <c r="U50" s="302"/>
      <c r="V50" s="303">
        <v>1131</v>
      </c>
      <c r="W50" s="303"/>
      <c r="X50" s="303"/>
      <c r="Y50" s="108"/>
      <c r="Z50" s="109"/>
      <c r="AA50" s="109"/>
      <c r="AB50" s="114">
        <f t="shared" si="0"/>
        <v>519</v>
      </c>
    </row>
    <row r="51" spans="1:28" s="88" customFormat="1" ht="17.25" customHeight="1" x14ac:dyDescent="0.25">
      <c r="A51" s="304" t="s">
        <v>322</v>
      </c>
      <c r="B51" s="305"/>
      <c r="C51" s="305"/>
      <c r="D51" s="305"/>
      <c r="E51" s="305"/>
      <c r="F51" s="305"/>
      <c r="G51" s="305"/>
      <c r="H51" s="305"/>
      <c r="I51" s="305"/>
      <c r="J51" s="305"/>
      <c r="K51" s="305"/>
      <c r="L51" s="305"/>
      <c r="M51" s="305"/>
      <c r="N51" s="305"/>
      <c r="O51" s="305"/>
      <c r="P51" s="306"/>
      <c r="Q51" s="307" t="s">
        <v>132</v>
      </c>
      <c r="R51" s="308"/>
      <c r="S51" s="308"/>
      <c r="T51" s="308"/>
      <c r="U51" s="308"/>
      <c r="V51" s="308"/>
      <c r="W51" s="308"/>
      <c r="X51" s="308"/>
      <c r="Y51" s="308"/>
      <c r="Z51" s="308"/>
      <c r="AA51" s="308"/>
      <c r="AB51" s="309"/>
    </row>
    <row r="52" spans="1:28" s="88" customFormat="1" ht="33" customHeight="1" x14ac:dyDescent="0.25">
      <c r="A52" s="177" t="s">
        <v>148</v>
      </c>
      <c r="B52" s="310" t="s">
        <v>152</v>
      </c>
      <c r="C52" s="310"/>
      <c r="D52" s="310"/>
      <c r="E52" s="310"/>
      <c r="F52" s="310"/>
      <c r="G52" s="310"/>
      <c r="H52" s="310"/>
      <c r="I52" s="310"/>
      <c r="J52" s="310"/>
      <c r="K52" s="310"/>
      <c r="L52" s="310"/>
      <c r="M52" s="310"/>
      <c r="N52" s="310"/>
      <c r="O52" s="310"/>
      <c r="P52" s="310"/>
      <c r="Q52" s="311" t="s">
        <v>323</v>
      </c>
      <c r="R52" s="312"/>
      <c r="S52" s="312"/>
      <c r="T52" s="312"/>
      <c r="U52" s="312"/>
      <c r="V52" s="312"/>
      <c r="W52" s="312"/>
      <c r="X52" s="312"/>
      <c r="Y52" s="312"/>
      <c r="Z52" s="312"/>
      <c r="AA52" s="313"/>
      <c r="AB52" s="111">
        <v>63</v>
      </c>
    </row>
    <row r="53" spans="1:28" s="88" customFormat="1" ht="78.75" customHeight="1" x14ac:dyDescent="0.25">
      <c r="A53" s="113" t="s">
        <v>219</v>
      </c>
      <c r="B53" s="310" t="s">
        <v>380</v>
      </c>
      <c r="C53" s="310"/>
      <c r="D53" s="310"/>
      <c r="E53" s="310"/>
      <c r="F53" s="310"/>
      <c r="G53" s="310"/>
      <c r="H53" s="310"/>
      <c r="I53" s="310"/>
      <c r="J53" s="310"/>
      <c r="K53" s="310"/>
      <c r="L53" s="310"/>
      <c r="M53" s="310"/>
      <c r="N53" s="310"/>
      <c r="O53" s="310"/>
      <c r="P53" s="310"/>
      <c r="Q53" s="311" t="s">
        <v>375</v>
      </c>
      <c r="R53" s="312"/>
      <c r="S53" s="312"/>
      <c r="T53" s="312"/>
      <c r="U53" s="312"/>
      <c r="V53" s="312"/>
      <c r="W53" s="312"/>
      <c r="X53" s="312"/>
      <c r="Y53" s="312"/>
      <c r="Z53" s="312"/>
      <c r="AA53" s="313"/>
      <c r="AB53" s="111">
        <v>60</v>
      </c>
    </row>
    <row r="54" spans="1:28" s="121" customFormat="1" ht="38.25" customHeight="1" x14ac:dyDescent="0.25">
      <c r="A54" s="113" t="s">
        <v>337</v>
      </c>
      <c r="B54" s="314" t="s">
        <v>338</v>
      </c>
      <c r="C54" s="315"/>
      <c r="D54" s="315"/>
      <c r="E54" s="315"/>
      <c r="F54" s="315"/>
      <c r="G54" s="315"/>
      <c r="H54" s="315"/>
      <c r="I54" s="315"/>
      <c r="J54" s="315"/>
      <c r="K54" s="315"/>
      <c r="L54" s="315"/>
      <c r="M54" s="315"/>
      <c r="N54" s="315"/>
      <c r="O54" s="315"/>
      <c r="P54" s="316"/>
      <c r="Q54" s="311" t="s">
        <v>323</v>
      </c>
      <c r="R54" s="312"/>
      <c r="S54" s="312"/>
      <c r="T54" s="312"/>
      <c r="U54" s="312"/>
      <c r="V54" s="312"/>
      <c r="W54" s="312"/>
      <c r="X54" s="312"/>
      <c r="Y54" s="312"/>
      <c r="Z54" s="312"/>
      <c r="AA54" s="313"/>
      <c r="AB54" s="111">
        <v>51</v>
      </c>
    </row>
    <row r="55" spans="1:28" s="152" customFormat="1" ht="17.25" customHeight="1" x14ac:dyDescent="0.25">
      <c r="A55" s="329" t="s">
        <v>37</v>
      </c>
      <c r="B55" s="329"/>
      <c r="C55" s="329"/>
      <c r="D55" s="329"/>
      <c r="E55" s="329"/>
      <c r="F55" s="329"/>
      <c r="G55" s="329"/>
      <c r="H55" s="329"/>
      <c r="I55" s="329"/>
      <c r="J55" s="329"/>
      <c r="K55" s="329"/>
      <c r="L55" s="329"/>
      <c r="M55" s="329"/>
      <c r="N55" s="329"/>
      <c r="O55" s="329"/>
      <c r="P55" s="329"/>
      <c r="Q55" s="300" t="s">
        <v>130</v>
      </c>
      <c r="R55" s="301"/>
      <c r="S55" s="302"/>
      <c r="T55" s="300">
        <v>1728</v>
      </c>
      <c r="U55" s="302"/>
      <c r="V55" s="322">
        <v>2352</v>
      </c>
      <c r="W55" s="323"/>
      <c r="X55" s="324"/>
      <c r="Y55" s="109"/>
      <c r="Z55" s="89"/>
      <c r="AA55" s="89"/>
      <c r="AB55" s="110">
        <f>V55-T55</f>
        <v>624</v>
      </c>
    </row>
    <row r="56" spans="1:28" s="181" customFormat="1" ht="17.25" customHeight="1" x14ac:dyDescent="0.25">
      <c r="A56" s="304" t="s">
        <v>322</v>
      </c>
      <c r="B56" s="305"/>
      <c r="C56" s="305"/>
      <c r="D56" s="305"/>
      <c r="E56" s="305"/>
      <c r="F56" s="305"/>
      <c r="G56" s="305"/>
      <c r="H56" s="305"/>
      <c r="I56" s="305"/>
      <c r="J56" s="305"/>
      <c r="K56" s="305"/>
      <c r="L56" s="305"/>
      <c r="M56" s="305"/>
      <c r="N56" s="305"/>
      <c r="O56" s="305"/>
      <c r="P56" s="306"/>
      <c r="Q56" s="307" t="s">
        <v>132</v>
      </c>
      <c r="R56" s="308"/>
      <c r="S56" s="308"/>
      <c r="T56" s="308"/>
      <c r="U56" s="308"/>
      <c r="V56" s="308"/>
      <c r="W56" s="308"/>
      <c r="X56" s="308"/>
      <c r="Y56" s="308"/>
      <c r="Z56" s="308"/>
      <c r="AA56" s="308"/>
      <c r="AB56" s="309"/>
    </row>
    <row r="57" spans="1:28" s="181" customFormat="1" ht="22.5" customHeight="1" x14ac:dyDescent="0.25">
      <c r="A57" s="330" t="s">
        <v>383</v>
      </c>
      <c r="B57" s="332" t="s">
        <v>382</v>
      </c>
      <c r="C57" s="333"/>
      <c r="D57" s="333"/>
      <c r="E57" s="333"/>
      <c r="F57" s="333"/>
      <c r="G57" s="333"/>
      <c r="H57" s="333"/>
      <c r="I57" s="333"/>
      <c r="J57" s="333"/>
      <c r="K57" s="333"/>
      <c r="L57" s="333"/>
      <c r="M57" s="333"/>
      <c r="N57" s="333"/>
      <c r="O57" s="333"/>
      <c r="P57" s="334"/>
      <c r="Q57" s="332" t="s">
        <v>381</v>
      </c>
      <c r="R57" s="333"/>
      <c r="S57" s="333"/>
      <c r="T57" s="333"/>
      <c r="U57" s="333"/>
      <c r="V57" s="333"/>
      <c r="W57" s="333"/>
      <c r="X57" s="333"/>
      <c r="Y57" s="333"/>
      <c r="Z57" s="333"/>
      <c r="AA57" s="334"/>
      <c r="AB57" s="338">
        <v>362</v>
      </c>
    </row>
    <row r="58" spans="1:28" s="181" customFormat="1" ht="140.25" customHeight="1" x14ac:dyDescent="0.25">
      <c r="A58" s="331"/>
      <c r="B58" s="335"/>
      <c r="C58" s="336"/>
      <c r="D58" s="336"/>
      <c r="E58" s="336"/>
      <c r="F58" s="336"/>
      <c r="G58" s="336"/>
      <c r="H58" s="336"/>
      <c r="I58" s="336"/>
      <c r="J58" s="336"/>
      <c r="K58" s="336"/>
      <c r="L58" s="336"/>
      <c r="M58" s="336"/>
      <c r="N58" s="336"/>
      <c r="O58" s="336"/>
      <c r="P58" s="337"/>
      <c r="Q58" s="335"/>
      <c r="R58" s="336"/>
      <c r="S58" s="336"/>
      <c r="T58" s="336"/>
      <c r="U58" s="336"/>
      <c r="V58" s="336"/>
      <c r="W58" s="336"/>
      <c r="X58" s="336"/>
      <c r="Y58" s="336"/>
      <c r="Z58" s="336"/>
      <c r="AA58" s="337"/>
      <c r="AB58" s="339"/>
    </row>
    <row r="59" spans="1:28" s="88" customFormat="1" ht="21.75" customHeight="1" x14ac:dyDescent="0.25">
      <c r="A59" s="320" t="s">
        <v>29</v>
      </c>
      <c r="B59" s="320"/>
      <c r="C59" s="320"/>
      <c r="D59" s="320"/>
      <c r="E59" s="320"/>
      <c r="F59" s="320"/>
      <c r="G59" s="320"/>
      <c r="H59" s="320"/>
      <c r="I59" s="320"/>
      <c r="J59" s="320"/>
      <c r="K59" s="320"/>
      <c r="L59" s="320"/>
      <c r="M59" s="320"/>
      <c r="N59" s="320"/>
      <c r="O59" s="320"/>
      <c r="P59" s="320"/>
      <c r="Q59" s="321"/>
      <c r="R59" s="321"/>
      <c r="S59" s="321"/>
      <c r="T59" s="321">
        <v>1476</v>
      </c>
      <c r="U59" s="321"/>
      <c r="V59" s="322">
        <v>1476</v>
      </c>
      <c r="W59" s="323"/>
      <c r="X59" s="324"/>
      <c r="Y59" s="114"/>
      <c r="Z59" s="89"/>
      <c r="AA59" s="89"/>
      <c r="AB59" s="115">
        <v>0</v>
      </c>
    </row>
    <row r="60" spans="1:28" s="88" customFormat="1" ht="20.25" customHeight="1" x14ac:dyDescent="0.25">
      <c r="A60" s="326" t="s">
        <v>133</v>
      </c>
      <c r="B60" s="327"/>
      <c r="C60" s="327"/>
      <c r="D60" s="327"/>
      <c r="E60" s="327"/>
      <c r="F60" s="327"/>
      <c r="G60" s="327"/>
      <c r="H60" s="327"/>
      <c r="I60" s="327"/>
      <c r="J60" s="327"/>
      <c r="K60" s="327"/>
      <c r="L60" s="327"/>
      <c r="M60" s="327"/>
      <c r="N60" s="327"/>
      <c r="O60" s="327"/>
      <c r="P60" s="328"/>
      <c r="Q60" s="107"/>
      <c r="R60" s="107"/>
      <c r="S60" s="107"/>
      <c r="T60" s="107"/>
      <c r="U60" s="107"/>
      <c r="V60" s="322">
        <v>216</v>
      </c>
      <c r="W60" s="323"/>
      <c r="X60" s="324"/>
      <c r="Y60" s="114"/>
      <c r="Z60" s="89"/>
      <c r="AA60" s="89"/>
      <c r="AB60" s="115">
        <v>0</v>
      </c>
    </row>
    <row r="61" spans="1:28" s="152" customFormat="1" ht="20.25" customHeight="1" x14ac:dyDescent="0.25">
      <c r="A61" s="294"/>
      <c r="B61" s="294"/>
      <c r="C61" s="294"/>
      <c r="D61" s="294"/>
      <c r="E61" s="294"/>
      <c r="F61" s="294"/>
      <c r="G61" s="294"/>
      <c r="H61" s="294"/>
      <c r="I61" s="294"/>
      <c r="J61" s="294"/>
      <c r="K61" s="294"/>
      <c r="L61" s="294"/>
      <c r="M61" s="294"/>
      <c r="N61" s="294"/>
      <c r="O61" s="294"/>
      <c r="P61" s="294"/>
      <c r="Q61" s="300"/>
      <c r="R61" s="301"/>
      <c r="S61" s="301"/>
      <c r="T61" s="301"/>
      <c r="U61" s="302"/>
      <c r="V61" s="322">
        <v>5940</v>
      </c>
      <c r="W61" s="323"/>
      <c r="X61" s="324"/>
      <c r="Y61" s="340"/>
      <c r="Z61" s="340"/>
      <c r="AA61" s="340"/>
      <c r="AB61" s="154">
        <f>AB48+AB49+AB50+AB55</f>
        <v>1296</v>
      </c>
    </row>
    <row r="62" spans="1:28" s="181" customFormat="1" ht="36.75" customHeight="1" x14ac:dyDescent="0.25">
      <c r="A62" s="345" t="s">
        <v>384</v>
      </c>
      <c r="B62" s="345"/>
      <c r="C62" s="345"/>
      <c r="D62" s="345"/>
      <c r="E62" s="345"/>
      <c r="F62" s="345"/>
      <c r="G62" s="345"/>
      <c r="H62" s="345"/>
      <c r="I62" s="345"/>
      <c r="J62" s="345"/>
      <c r="K62" s="345"/>
      <c r="L62" s="345"/>
      <c r="M62" s="345"/>
      <c r="N62" s="345"/>
      <c r="O62" s="345"/>
      <c r="P62" s="345"/>
      <c r="Q62" s="345"/>
      <c r="R62" s="345"/>
      <c r="S62" s="345"/>
      <c r="T62" s="345"/>
      <c r="U62" s="345"/>
      <c r="V62" s="345"/>
      <c r="W62" s="345"/>
      <c r="X62" s="345"/>
      <c r="Y62" s="345"/>
      <c r="Z62" s="345"/>
      <c r="AA62" s="345"/>
      <c r="AB62" s="345"/>
    </row>
    <row r="63" spans="1:28" s="88" customFormat="1" ht="27" customHeight="1" x14ac:dyDescent="0.25">
      <c r="A63" s="291" t="s">
        <v>291</v>
      </c>
      <c r="B63" s="291"/>
      <c r="C63" s="291"/>
      <c r="D63" s="291"/>
      <c r="E63" s="291"/>
      <c r="F63" s="291"/>
      <c r="G63" s="291"/>
      <c r="H63" s="291"/>
      <c r="I63" s="291"/>
      <c r="J63" s="291"/>
      <c r="K63" s="291"/>
      <c r="L63" s="291"/>
      <c r="M63" s="291"/>
      <c r="N63" s="291"/>
      <c r="O63" s="291"/>
      <c r="P63" s="291"/>
      <c r="Q63" s="291"/>
      <c r="R63" s="291"/>
      <c r="S63" s="291"/>
      <c r="T63" s="291"/>
      <c r="U63" s="291"/>
      <c r="V63" s="291"/>
      <c r="W63" s="291"/>
      <c r="X63" s="291"/>
      <c r="Y63" s="291"/>
      <c r="Z63" s="291"/>
      <c r="AA63" s="291"/>
      <c r="AB63" s="291"/>
    </row>
    <row r="64" spans="1:28" s="88" customFormat="1" ht="21.75" customHeight="1" x14ac:dyDescent="0.25">
      <c r="A64" s="298" t="s">
        <v>134</v>
      </c>
      <c r="B64" s="298"/>
      <c r="C64" s="298"/>
      <c r="D64" s="298"/>
      <c r="E64" s="298"/>
      <c r="F64" s="298"/>
      <c r="G64" s="298"/>
      <c r="H64" s="298"/>
      <c r="I64" s="298"/>
      <c r="J64" s="298"/>
      <c r="K64" s="298"/>
      <c r="L64" s="298"/>
      <c r="M64" s="298"/>
      <c r="N64" s="298"/>
      <c r="O64" s="298"/>
      <c r="P64" s="298"/>
      <c r="Q64" s="298"/>
      <c r="R64" s="298"/>
      <c r="S64" s="298"/>
      <c r="T64" s="298"/>
      <c r="U64" s="298"/>
      <c r="V64" s="298"/>
      <c r="W64" s="298"/>
      <c r="X64" s="298"/>
      <c r="Y64" s="298"/>
      <c r="Z64" s="298"/>
      <c r="AA64" s="298"/>
      <c r="AB64" s="298"/>
    </row>
    <row r="65" spans="1:28" s="88" customFormat="1" ht="20.25" customHeight="1" x14ac:dyDescent="0.25">
      <c r="A65" s="285" t="s">
        <v>292</v>
      </c>
      <c r="B65" s="285"/>
      <c r="C65" s="285"/>
      <c r="D65" s="285"/>
      <c r="E65" s="285"/>
      <c r="F65" s="285"/>
      <c r="G65" s="285"/>
      <c r="H65" s="285"/>
      <c r="I65" s="285"/>
      <c r="J65" s="285"/>
      <c r="K65" s="285"/>
      <c r="L65" s="285"/>
      <c r="M65" s="285"/>
      <c r="N65" s="285"/>
      <c r="O65" s="285"/>
      <c r="P65" s="285"/>
      <c r="Q65" s="285"/>
      <c r="R65" s="285"/>
      <c r="S65" s="285"/>
      <c r="T65" s="285"/>
      <c r="U65" s="285"/>
      <c r="V65" s="285"/>
      <c r="W65" s="285"/>
      <c r="X65" s="285"/>
      <c r="Y65" s="285"/>
      <c r="Z65" s="285"/>
      <c r="AA65" s="285"/>
      <c r="AB65" s="285"/>
    </row>
    <row r="66" spans="1:28" s="88" customFormat="1" ht="35.25" customHeight="1" x14ac:dyDescent="0.25">
      <c r="A66" s="289" t="s">
        <v>293</v>
      </c>
      <c r="B66" s="289"/>
      <c r="C66" s="289"/>
      <c r="D66" s="289"/>
      <c r="E66" s="289"/>
      <c r="F66" s="289"/>
      <c r="G66" s="289"/>
      <c r="H66" s="289"/>
      <c r="I66" s="289"/>
      <c r="J66" s="289"/>
      <c r="K66" s="289"/>
      <c r="L66" s="289"/>
      <c r="M66" s="289"/>
      <c r="N66" s="289"/>
      <c r="O66" s="289"/>
      <c r="P66" s="289"/>
      <c r="Q66" s="289"/>
      <c r="R66" s="289"/>
      <c r="S66" s="289"/>
      <c r="T66" s="289"/>
      <c r="U66" s="289"/>
      <c r="V66" s="289"/>
      <c r="W66" s="289"/>
      <c r="X66" s="289"/>
      <c r="Y66" s="289"/>
      <c r="Z66" s="289"/>
      <c r="AA66" s="289"/>
      <c r="AB66" s="289"/>
    </row>
    <row r="67" spans="1:28" s="88" customFormat="1" ht="27.75" customHeight="1" x14ac:dyDescent="0.25">
      <c r="A67" s="285" t="s">
        <v>325</v>
      </c>
      <c r="B67" s="285"/>
      <c r="C67" s="285"/>
      <c r="D67" s="285"/>
      <c r="E67" s="285"/>
      <c r="F67" s="285"/>
      <c r="G67" s="285"/>
      <c r="H67" s="285"/>
      <c r="I67" s="285"/>
      <c r="J67" s="285"/>
      <c r="K67" s="285"/>
      <c r="L67" s="285"/>
      <c r="M67" s="285"/>
      <c r="N67" s="285"/>
      <c r="O67" s="285"/>
      <c r="P67" s="285"/>
      <c r="Q67" s="285"/>
      <c r="R67" s="285"/>
      <c r="S67" s="285"/>
      <c r="T67" s="285"/>
      <c r="U67" s="285"/>
      <c r="V67" s="285"/>
      <c r="W67" s="285"/>
      <c r="X67" s="285"/>
      <c r="Y67" s="285"/>
      <c r="Z67" s="285"/>
      <c r="AA67" s="285"/>
      <c r="AB67" s="285"/>
    </row>
    <row r="68" spans="1:28" s="88" customFormat="1" ht="80.25" customHeight="1" x14ac:dyDescent="0.25">
      <c r="A68" s="289" t="s">
        <v>294</v>
      </c>
      <c r="B68" s="289"/>
      <c r="C68" s="289"/>
      <c r="D68" s="289"/>
      <c r="E68" s="289"/>
      <c r="F68" s="289"/>
      <c r="G68" s="289"/>
      <c r="H68" s="289"/>
      <c r="I68" s="289"/>
      <c r="J68" s="289"/>
      <c r="K68" s="289"/>
      <c r="L68" s="289"/>
      <c r="M68" s="289"/>
      <c r="N68" s="289"/>
      <c r="O68" s="289"/>
      <c r="P68" s="289"/>
      <c r="Q68" s="289"/>
      <c r="R68" s="289"/>
      <c r="S68" s="289"/>
      <c r="T68" s="289"/>
      <c r="U68" s="289"/>
      <c r="V68" s="289"/>
      <c r="W68" s="289"/>
      <c r="X68" s="289"/>
      <c r="Y68" s="289"/>
      <c r="Z68" s="289"/>
      <c r="AA68" s="289"/>
      <c r="AB68" s="289"/>
    </row>
    <row r="69" spans="1:28" s="88" customFormat="1" ht="33.75" customHeight="1" x14ac:dyDescent="0.25">
      <c r="A69" s="289" t="s">
        <v>324</v>
      </c>
      <c r="B69" s="289"/>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row>
    <row r="70" spans="1:28" s="88" customFormat="1" ht="33.75" customHeight="1" x14ac:dyDescent="0.25">
      <c r="A70" s="289" t="s">
        <v>339</v>
      </c>
      <c r="B70" s="289"/>
      <c r="C70" s="289"/>
      <c r="D70" s="289"/>
      <c r="E70" s="289"/>
      <c r="F70" s="289"/>
      <c r="G70" s="289"/>
      <c r="H70" s="289"/>
      <c r="I70" s="289"/>
      <c r="J70" s="289"/>
      <c r="K70" s="289"/>
      <c r="L70" s="289"/>
      <c r="M70" s="289"/>
      <c r="N70" s="289"/>
      <c r="O70" s="289"/>
      <c r="P70" s="289"/>
      <c r="Q70" s="289"/>
      <c r="R70" s="289"/>
      <c r="S70" s="289"/>
      <c r="T70" s="289"/>
      <c r="U70" s="289"/>
      <c r="V70" s="289"/>
      <c r="W70" s="289"/>
      <c r="X70" s="289"/>
      <c r="Y70" s="289"/>
      <c r="Z70" s="289"/>
      <c r="AA70" s="289"/>
      <c r="AB70" s="289"/>
    </row>
    <row r="71" spans="1:28" s="88" customFormat="1" ht="33" customHeight="1" x14ac:dyDescent="0.25">
      <c r="A71" s="289" t="s">
        <v>326</v>
      </c>
      <c r="B71" s="289"/>
      <c r="C71" s="289"/>
      <c r="D71" s="289"/>
      <c r="E71" s="289"/>
      <c r="F71" s="289"/>
      <c r="G71" s="289"/>
      <c r="H71" s="289"/>
      <c r="I71" s="289"/>
      <c r="J71" s="289"/>
      <c r="K71" s="289"/>
      <c r="L71" s="289"/>
      <c r="M71" s="289"/>
      <c r="N71" s="289"/>
      <c r="O71" s="289"/>
      <c r="P71" s="289"/>
      <c r="Q71" s="289"/>
      <c r="R71" s="289"/>
      <c r="S71" s="289"/>
      <c r="T71" s="289"/>
      <c r="U71" s="289"/>
      <c r="V71" s="289"/>
      <c r="W71" s="289"/>
      <c r="X71" s="289"/>
      <c r="Y71" s="289"/>
      <c r="Z71" s="289"/>
      <c r="AA71" s="289"/>
      <c r="AB71" s="289"/>
    </row>
    <row r="72" spans="1:28" s="88" customFormat="1" ht="32.25" customHeight="1" x14ac:dyDescent="0.25">
      <c r="A72" s="285" t="s">
        <v>295</v>
      </c>
      <c r="B72" s="285"/>
      <c r="C72" s="285"/>
      <c r="D72" s="285"/>
      <c r="E72" s="285"/>
      <c r="F72" s="285"/>
      <c r="G72" s="285"/>
      <c r="H72" s="285"/>
      <c r="I72" s="285"/>
      <c r="J72" s="285"/>
      <c r="K72" s="285"/>
      <c r="L72" s="285"/>
      <c r="M72" s="285"/>
      <c r="N72" s="285"/>
      <c r="O72" s="285"/>
      <c r="P72" s="285"/>
      <c r="Q72" s="285"/>
      <c r="R72" s="285"/>
      <c r="S72" s="285"/>
      <c r="T72" s="285"/>
      <c r="U72" s="285"/>
      <c r="V72" s="285"/>
      <c r="W72" s="285"/>
      <c r="X72" s="285"/>
      <c r="Y72" s="285"/>
      <c r="Z72" s="285"/>
      <c r="AA72" s="285"/>
      <c r="AB72" s="285"/>
    </row>
    <row r="73" spans="1:28" s="90" customFormat="1" ht="46.5" customHeight="1" x14ac:dyDescent="0.25">
      <c r="A73" s="289" t="s">
        <v>328</v>
      </c>
      <c r="B73" s="289"/>
      <c r="C73" s="289"/>
      <c r="D73" s="289"/>
      <c r="E73" s="289"/>
      <c r="F73" s="289"/>
      <c r="G73" s="289"/>
      <c r="H73" s="289"/>
      <c r="I73" s="289"/>
      <c r="J73" s="289"/>
      <c r="K73" s="289"/>
      <c r="L73" s="289"/>
      <c r="M73" s="289"/>
      <c r="N73" s="289"/>
      <c r="O73" s="289"/>
      <c r="P73" s="289"/>
      <c r="Q73" s="289"/>
      <c r="R73" s="289"/>
      <c r="S73" s="289"/>
      <c r="T73" s="289"/>
      <c r="U73" s="289"/>
      <c r="V73" s="289"/>
      <c r="W73" s="289"/>
      <c r="X73" s="289"/>
      <c r="Y73" s="289"/>
      <c r="Z73" s="289"/>
      <c r="AA73" s="289"/>
      <c r="AB73" s="289"/>
    </row>
    <row r="74" spans="1:28" s="90" customFormat="1" ht="14.25" customHeight="1" x14ac:dyDescent="0.25">
      <c r="A74" s="291" t="s">
        <v>296</v>
      </c>
      <c r="B74" s="291"/>
      <c r="C74" s="291"/>
      <c r="D74" s="291"/>
      <c r="E74" s="291"/>
      <c r="F74" s="291"/>
      <c r="G74" s="291"/>
      <c r="H74" s="291"/>
      <c r="I74" s="291"/>
      <c r="J74" s="291"/>
      <c r="K74" s="291"/>
      <c r="L74" s="291"/>
      <c r="M74" s="291"/>
      <c r="N74" s="291"/>
      <c r="O74" s="291"/>
      <c r="P74" s="291"/>
      <c r="Q74" s="291"/>
      <c r="R74" s="291"/>
      <c r="S74" s="291"/>
      <c r="T74" s="291"/>
      <c r="U74" s="291"/>
      <c r="V74" s="291"/>
      <c r="W74" s="291"/>
      <c r="X74" s="291"/>
      <c r="Y74" s="291"/>
      <c r="Z74" s="291"/>
      <c r="AA74" s="291"/>
      <c r="AB74" s="291"/>
    </row>
    <row r="75" spans="1:28" s="88" customFormat="1" ht="18.75" customHeight="1" x14ac:dyDescent="0.25">
      <c r="A75" s="317" t="s">
        <v>399</v>
      </c>
      <c r="B75" s="318"/>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row>
    <row r="76" spans="1:28" s="88" customFormat="1" ht="45" customHeight="1" x14ac:dyDescent="0.25">
      <c r="A76" s="319" t="s">
        <v>327</v>
      </c>
      <c r="B76" s="319"/>
      <c r="C76" s="319"/>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row>
    <row r="77" spans="1:28" s="88" customFormat="1" ht="54" customHeight="1" x14ac:dyDescent="0.25">
      <c r="A77" s="319" t="s">
        <v>297</v>
      </c>
      <c r="B77" s="319"/>
      <c r="C77" s="319"/>
      <c r="D77" s="319"/>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row>
    <row r="78" spans="1:28" s="88" customFormat="1" ht="51.75" customHeight="1" x14ac:dyDescent="0.25">
      <c r="A78" s="319" t="s">
        <v>298</v>
      </c>
      <c r="B78" s="319"/>
      <c r="C78" s="319"/>
      <c r="D78" s="319"/>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row>
    <row r="79" spans="1:28" s="88" customFormat="1" ht="23.25" customHeight="1" x14ac:dyDescent="0.25">
      <c r="A79" s="319" t="s">
        <v>299</v>
      </c>
      <c r="B79" s="319"/>
      <c r="C79" s="319"/>
      <c r="D79" s="319"/>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row>
    <row r="80" spans="1:28" s="88" customFormat="1" ht="30" customHeight="1" x14ac:dyDescent="0.25">
      <c r="A80" s="319" t="s">
        <v>300</v>
      </c>
      <c r="B80" s="319"/>
      <c r="C80" s="319"/>
      <c r="D80" s="319"/>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row>
    <row r="81" spans="1:28" s="88" customFormat="1" ht="30.75" customHeight="1" x14ac:dyDescent="0.25">
      <c r="A81" s="319" t="s">
        <v>301</v>
      </c>
      <c r="B81" s="319"/>
      <c r="C81" s="319"/>
      <c r="D81" s="319"/>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row>
    <row r="82" spans="1:28" s="88" customFormat="1" ht="36" customHeight="1" x14ac:dyDescent="0.25">
      <c r="A82" s="319" t="s">
        <v>302</v>
      </c>
      <c r="B82" s="319"/>
      <c r="C82" s="319"/>
      <c r="D82" s="319"/>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row>
    <row r="83" spans="1:28" s="88" customFormat="1" ht="30.75" customHeight="1" x14ac:dyDescent="0.25">
      <c r="A83" s="319" t="s">
        <v>303</v>
      </c>
      <c r="B83" s="319"/>
      <c r="C83" s="319"/>
      <c r="D83" s="319"/>
      <c r="E83" s="319"/>
      <c r="F83" s="319"/>
      <c r="G83" s="319"/>
      <c r="H83" s="319"/>
      <c r="I83" s="319"/>
      <c r="J83" s="319"/>
      <c r="K83" s="319"/>
      <c r="L83" s="319"/>
      <c r="M83" s="319"/>
      <c r="N83" s="319"/>
      <c r="O83" s="319"/>
      <c r="P83" s="319"/>
      <c r="Q83" s="319"/>
      <c r="R83" s="319"/>
      <c r="S83" s="319"/>
      <c r="T83" s="319"/>
      <c r="U83" s="319"/>
      <c r="V83" s="319"/>
      <c r="W83" s="319"/>
      <c r="X83" s="319"/>
      <c r="Y83" s="319"/>
      <c r="Z83" s="319"/>
      <c r="AA83" s="319"/>
      <c r="AB83" s="319"/>
    </row>
    <row r="84" spans="1:28" s="88" customFormat="1" ht="60.75" customHeight="1" x14ac:dyDescent="0.25">
      <c r="A84" s="319" t="s">
        <v>304</v>
      </c>
      <c r="B84" s="319"/>
      <c r="C84" s="319"/>
      <c r="D84" s="319"/>
      <c r="E84" s="319"/>
      <c r="F84" s="319"/>
      <c r="G84" s="319"/>
      <c r="H84" s="319"/>
      <c r="I84" s="319"/>
      <c r="J84" s="319"/>
      <c r="K84" s="319"/>
      <c r="L84" s="319"/>
      <c r="M84" s="319"/>
      <c r="N84" s="319"/>
      <c r="O84" s="319"/>
      <c r="P84" s="319"/>
      <c r="Q84" s="319"/>
      <c r="R84" s="319"/>
      <c r="S84" s="319"/>
      <c r="T84" s="319"/>
      <c r="U84" s="319"/>
      <c r="V84" s="319"/>
      <c r="W84" s="319"/>
      <c r="X84" s="319"/>
      <c r="Y84" s="319"/>
      <c r="Z84" s="319"/>
      <c r="AA84" s="319"/>
      <c r="AB84" s="319"/>
    </row>
    <row r="85" spans="1:28" s="88" customFormat="1" ht="35.25" customHeight="1" x14ac:dyDescent="0.25">
      <c r="A85" s="319" t="s">
        <v>305</v>
      </c>
      <c r="B85" s="319"/>
      <c r="C85" s="319"/>
      <c r="D85" s="319"/>
      <c r="E85" s="319"/>
      <c r="F85" s="319"/>
      <c r="G85" s="319"/>
      <c r="H85" s="319"/>
      <c r="I85" s="319"/>
      <c r="J85" s="319"/>
      <c r="K85" s="319"/>
      <c r="L85" s="319"/>
      <c r="M85" s="319"/>
      <c r="N85" s="319"/>
      <c r="O85" s="319"/>
      <c r="P85" s="319"/>
      <c r="Q85" s="319"/>
      <c r="R85" s="319"/>
      <c r="S85" s="319"/>
      <c r="T85" s="319"/>
      <c r="U85" s="319"/>
      <c r="V85" s="319"/>
      <c r="W85" s="319"/>
      <c r="X85" s="319"/>
      <c r="Y85" s="319"/>
      <c r="Z85" s="319"/>
      <c r="AA85" s="319"/>
      <c r="AB85" s="319"/>
    </row>
    <row r="86" spans="1:28" s="88" customFormat="1" ht="29.25" customHeight="1" x14ac:dyDescent="0.25">
      <c r="A86" s="319" t="s">
        <v>306</v>
      </c>
      <c r="B86" s="319"/>
      <c r="C86" s="319"/>
      <c r="D86" s="319"/>
      <c r="E86" s="319"/>
      <c r="F86" s="319"/>
      <c r="G86" s="319"/>
      <c r="H86" s="319"/>
      <c r="I86" s="319"/>
      <c r="J86" s="319"/>
      <c r="K86" s="319"/>
      <c r="L86" s="319"/>
      <c r="M86" s="319"/>
      <c r="N86" s="319"/>
      <c r="O86" s="319"/>
      <c r="P86" s="319"/>
      <c r="Q86" s="319"/>
      <c r="R86" s="319"/>
      <c r="S86" s="319"/>
      <c r="T86" s="319"/>
      <c r="U86" s="319"/>
      <c r="V86" s="319"/>
      <c r="W86" s="319"/>
      <c r="X86" s="319"/>
      <c r="Y86" s="319"/>
      <c r="Z86" s="319"/>
      <c r="AA86" s="319"/>
      <c r="AB86" s="319"/>
    </row>
    <row r="87" spans="1:28" s="88" customFormat="1" ht="45" customHeight="1" x14ac:dyDescent="0.25">
      <c r="A87" s="319" t="s">
        <v>307</v>
      </c>
      <c r="B87" s="319"/>
      <c r="C87" s="319"/>
      <c r="D87" s="319"/>
      <c r="E87" s="319"/>
      <c r="F87" s="319"/>
      <c r="G87" s="319"/>
      <c r="H87" s="319"/>
      <c r="I87" s="319"/>
      <c r="J87" s="319"/>
      <c r="K87" s="319"/>
      <c r="L87" s="319"/>
      <c r="M87" s="319"/>
      <c r="N87" s="319"/>
      <c r="O87" s="319"/>
      <c r="P87" s="319"/>
      <c r="Q87" s="319"/>
      <c r="R87" s="319"/>
      <c r="S87" s="319"/>
      <c r="T87" s="319"/>
      <c r="U87" s="319"/>
      <c r="V87" s="319"/>
      <c r="W87" s="319"/>
      <c r="X87" s="319"/>
      <c r="Y87" s="319"/>
      <c r="Z87" s="319"/>
      <c r="AA87" s="319"/>
      <c r="AB87" s="319"/>
    </row>
    <row r="88" spans="1:28" s="88" customFormat="1" ht="24" customHeight="1" x14ac:dyDescent="0.25">
      <c r="A88" s="319" t="s">
        <v>308</v>
      </c>
      <c r="B88" s="319"/>
      <c r="C88" s="319"/>
      <c r="D88" s="319"/>
      <c r="E88" s="319"/>
      <c r="F88" s="319"/>
      <c r="G88" s="319"/>
      <c r="H88" s="319"/>
      <c r="I88" s="319"/>
      <c r="J88" s="319"/>
      <c r="K88" s="319"/>
      <c r="L88" s="319"/>
      <c r="M88" s="319"/>
      <c r="N88" s="319"/>
      <c r="O88" s="319"/>
      <c r="P88" s="319"/>
      <c r="Q88" s="319"/>
      <c r="R88" s="319"/>
      <c r="S88" s="319"/>
      <c r="T88" s="319"/>
      <c r="U88" s="319"/>
      <c r="V88" s="319"/>
      <c r="W88" s="319"/>
      <c r="X88" s="319"/>
      <c r="Y88" s="319"/>
      <c r="Z88" s="319"/>
      <c r="AA88" s="319"/>
      <c r="AB88" s="319"/>
    </row>
    <row r="89" spans="1:28" s="88" customFormat="1" ht="28.5" customHeight="1" x14ac:dyDescent="0.25">
      <c r="A89" s="319" t="s">
        <v>309</v>
      </c>
      <c r="B89" s="319"/>
      <c r="C89" s="319"/>
      <c r="D89" s="319"/>
      <c r="E89" s="319"/>
      <c r="F89" s="319"/>
      <c r="G89" s="319"/>
      <c r="H89" s="319"/>
      <c r="I89" s="319"/>
      <c r="J89" s="319"/>
      <c r="K89" s="319"/>
      <c r="L89" s="319"/>
      <c r="M89" s="319"/>
      <c r="N89" s="319"/>
      <c r="O89" s="319"/>
      <c r="P89" s="319"/>
      <c r="Q89" s="319"/>
      <c r="R89" s="319"/>
      <c r="S89" s="319"/>
      <c r="T89" s="319"/>
      <c r="U89" s="319"/>
      <c r="V89" s="319"/>
      <c r="W89" s="319"/>
      <c r="X89" s="319"/>
      <c r="Y89" s="319"/>
      <c r="Z89" s="319"/>
      <c r="AA89" s="319"/>
      <c r="AB89" s="319"/>
    </row>
    <row r="90" spans="1:28" s="88" customFormat="1" ht="29.25" customHeight="1" x14ac:dyDescent="0.25">
      <c r="A90" s="319" t="s">
        <v>310</v>
      </c>
      <c r="B90" s="319"/>
      <c r="C90" s="319"/>
      <c r="D90" s="319"/>
      <c r="E90" s="319"/>
      <c r="F90" s="319"/>
      <c r="G90" s="319"/>
      <c r="H90" s="319"/>
      <c r="I90" s="319"/>
      <c r="J90" s="319"/>
      <c r="K90" s="319"/>
      <c r="L90" s="319"/>
      <c r="M90" s="319"/>
      <c r="N90" s="319"/>
      <c r="O90" s="319"/>
      <c r="P90" s="319"/>
      <c r="Q90" s="319"/>
      <c r="R90" s="319"/>
      <c r="S90" s="319"/>
      <c r="T90" s="319"/>
      <c r="U90" s="319"/>
      <c r="V90" s="319"/>
      <c r="W90" s="319"/>
      <c r="X90" s="319"/>
      <c r="Y90" s="319"/>
      <c r="Z90" s="319"/>
      <c r="AA90" s="319"/>
      <c r="AB90" s="319"/>
    </row>
    <row r="91" spans="1:28" s="88" customFormat="1" ht="29.25" customHeight="1" x14ac:dyDescent="0.25">
      <c r="A91" s="319" t="s">
        <v>311</v>
      </c>
      <c r="B91" s="319"/>
      <c r="C91" s="319"/>
      <c r="D91" s="319"/>
      <c r="E91" s="319"/>
      <c r="F91" s="319"/>
      <c r="G91" s="319"/>
      <c r="H91" s="319"/>
      <c r="I91" s="319"/>
      <c r="J91" s="319"/>
      <c r="K91" s="319"/>
      <c r="L91" s="319"/>
      <c r="M91" s="319"/>
      <c r="N91" s="319"/>
      <c r="O91" s="319"/>
      <c r="P91" s="319"/>
      <c r="Q91" s="319"/>
      <c r="R91" s="319"/>
      <c r="S91" s="319"/>
      <c r="T91" s="319"/>
      <c r="U91" s="319"/>
      <c r="V91" s="319"/>
      <c r="W91" s="319"/>
      <c r="X91" s="319"/>
      <c r="Y91" s="319"/>
      <c r="Z91" s="319"/>
      <c r="AA91" s="319"/>
      <c r="AB91" s="319"/>
    </row>
    <row r="92" spans="1:28" s="88" customFormat="1" ht="28.5" customHeight="1" x14ac:dyDescent="0.25">
      <c r="A92" s="319" t="s">
        <v>312</v>
      </c>
      <c r="B92" s="319"/>
      <c r="C92" s="319"/>
      <c r="D92" s="319"/>
      <c r="E92" s="319"/>
      <c r="F92" s="319"/>
      <c r="G92" s="319"/>
      <c r="H92" s="319"/>
      <c r="I92" s="319"/>
      <c r="J92" s="319"/>
      <c r="K92" s="319"/>
      <c r="L92" s="319"/>
      <c r="M92" s="319"/>
      <c r="N92" s="319"/>
      <c r="O92" s="319"/>
      <c r="P92" s="319"/>
      <c r="Q92" s="319"/>
      <c r="R92" s="319"/>
      <c r="S92" s="319"/>
      <c r="T92" s="319"/>
      <c r="U92" s="319"/>
      <c r="V92" s="319"/>
      <c r="W92" s="319"/>
      <c r="X92" s="319"/>
      <c r="Y92" s="319"/>
      <c r="Z92" s="319"/>
      <c r="AA92" s="319"/>
      <c r="AB92" s="319"/>
    </row>
    <row r="93" spans="1:28" s="88" customFormat="1" ht="32.25" customHeight="1" x14ac:dyDescent="0.25">
      <c r="A93" s="319" t="s">
        <v>313</v>
      </c>
      <c r="B93" s="319"/>
      <c r="C93" s="319"/>
      <c r="D93" s="319"/>
      <c r="E93" s="319"/>
      <c r="F93" s="319"/>
      <c r="G93" s="319"/>
      <c r="H93" s="319"/>
      <c r="I93" s="319"/>
      <c r="J93" s="319"/>
      <c r="K93" s="319"/>
      <c r="L93" s="319"/>
      <c r="M93" s="319"/>
      <c r="N93" s="319"/>
      <c r="O93" s="319"/>
      <c r="P93" s="319"/>
      <c r="Q93" s="319"/>
      <c r="R93" s="319"/>
      <c r="S93" s="319"/>
      <c r="T93" s="319"/>
      <c r="U93" s="319"/>
      <c r="V93" s="319"/>
      <c r="W93" s="319"/>
      <c r="X93" s="319"/>
      <c r="Y93" s="319"/>
      <c r="Z93" s="319"/>
      <c r="AA93" s="319"/>
      <c r="AB93" s="319"/>
    </row>
    <row r="94" spans="1:28" s="88" customFormat="1" ht="32.25" customHeight="1" x14ac:dyDescent="0.25">
      <c r="A94" s="319" t="s">
        <v>314</v>
      </c>
      <c r="B94" s="319"/>
      <c r="C94" s="319"/>
      <c r="D94" s="319"/>
      <c r="E94" s="319"/>
      <c r="F94" s="319"/>
      <c r="G94" s="319"/>
      <c r="H94" s="319"/>
      <c r="I94" s="319"/>
      <c r="J94" s="319"/>
      <c r="K94" s="319"/>
      <c r="L94" s="319"/>
      <c r="M94" s="319"/>
      <c r="N94" s="319"/>
      <c r="O94" s="319"/>
      <c r="P94" s="319"/>
      <c r="Q94" s="319"/>
      <c r="R94" s="319"/>
      <c r="S94" s="319"/>
      <c r="T94" s="319"/>
      <c r="U94" s="319"/>
      <c r="V94" s="319"/>
      <c r="W94" s="319"/>
      <c r="X94" s="319"/>
      <c r="Y94" s="319"/>
      <c r="Z94" s="319"/>
      <c r="AA94" s="319"/>
      <c r="AB94" s="319"/>
    </row>
    <row r="95" spans="1:28" s="88" customFormat="1" ht="27.75" customHeight="1" x14ac:dyDescent="0.25">
      <c r="A95" s="319" t="s">
        <v>315</v>
      </c>
      <c r="B95" s="319"/>
      <c r="C95" s="319"/>
      <c r="D95" s="319"/>
      <c r="E95" s="319"/>
      <c r="F95" s="319"/>
      <c r="G95" s="319"/>
      <c r="H95" s="319"/>
      <c r="I95" s="319"/>
      <c r="J95" s="319"/>
      <c r="K95" s="319"/>
      <c r="L95" s="319"/>
      <c r="M95" s="319"/>
      <c r="N95" s="319"/>
      <c r="O95" s="319"/>
      <c r="P95" s="319"/>
      <c r="Q95" s="319"/>
      <c r="R95" s="319"/>
      <c r="S95" s="319"/>
      <c r="T95" s="319"/>
      <c r="U95" s="319"/>
      <c r="V95" s="319"/>
      <c r="W95" s="319"/>
      <c r="X95" s="319"/>
      <c r="Y95" s="319"/>
      <c r="Z95" s="319"/>
      <c r="AA95" s="319"/>
      <c r="AB95" s="319"/>
    </row>
    <row r="96" spans="1:28" s="88" customFormat="1" ht="33" customHeight="1" x14ac:dyDescent="0.25">
      <c r="A96" s="319" t="s">
        <v>400</v>
      </c>
      <c r="B96" s="319"/>
      <c r="C96" s="319"/>
      <c r="D96" s="319"/>
      <c r="E96" s="319"/>
      <c r="F96" s="319"/>
      <c r="G96" s="319"/>
      <c r="H96" s="319"/>
      <c r="I96" s="319"/>
      <c r="J96" s="319"/>
      <c r="K96" s="319"/>
      <c r="L96" s="319"/>
      <c r="M96" s="319"/>
      <c r="N96" s="319"/>
      <c r="O96" s="319"/>
      <c r="P96" s="319"/>
      <c r="Q96" s="319"/>
      <c r="R96" s="319"/>
      <c r="S96" s="319"/>
      <c r="T96" s="319"/>
      <c r="U96" s="319"/>
      <c r="V96" s="319"/>
      <c r="W96" s="319"/>
      <c r="X96" s="319"/>
      <c r="Y96" s="319"/>
      <c r="Z96" s="319"/>
      <c r="AA96" s="319"/>
      <c r="AB96" s="319"/>
    </row>
    <row r="97" spans="1:28" s="88" customFormat="1" ht="45.75" customHeight="1" x14ac:dyDescent="0.25">
      <c r="A97" s="319" t="s">
        <v>316</v>
      </c>
      <c r="B97" s="319"/>
      <c r="C97" s="319"/>
      <c r="D97" s="319"/>
      <c r="E97" s="319"/>
      <c r="F97" s="319"/>
      <c r="G97" s="319"/>
      <c r="H97" s="319"/>
      <c r="I97" s="319"/>
      <c r="J97" s="319"/>
      <c r="K97" s="319"/>
      <c r="L97" s="319"/>
      <c r="M97" s="319"/>
      <c r="N97" s="319"/>
      <c r="O97" s="319"/>
      <c r="P97" s="319"/>
      <c r="Q97" s="319"/>
      <c r="R97" s="319"/>
      <c r="S97" s="319"/>
      <c r="T97" s="319"/>
      <c r="U97" s="319"/>
      <c r="V97" s="319"/>
      <c r="W97" s="319"/>
      <c r="X97" s="319"/>
      <c r="Y97" s="319"/>
      <c r="Z97" s="319"/>
      <c r="AA97" s="319"/>
      <c r="AB97" s="319"/>
    </row>
    <row r="98" spans="1:28" s="88" customFormat="1" ht="18.75" customHeight="1" x14ac:dyDescent="0.25">
      <c r="A98" s="317"/>
      <c r="B98" s="318"/>
      <c r="C98" s="318"/>
      <c r="D98" s="318"/>
      <c r="E98" s="318"/>
      <c r="F98" s="318"/>
      <c r="G98" s="318"/>
      <c r="H98" s="318"/>
      <c r="I98" s="318"/>
      <c r="J98" s="318"/>
      <c r="K98" s="318"/>
      <c r="L98" s="318"/>
      <c r="M98" s="318"/>
      <c r="N98" s="318"/>
      <c r="O98" s="318"/>
      <c r="P98" s="318"/>
      <c r="Q98" s="318"/>
      <c r="R98" s="318"/>
      <c r="S98" s="318"/>
      <c r="T98" s="318"/>
      <c r="U98" s="318"/>
      <c r="V98" s="318"/>
      <c r="W98" s="318"/>
      <c r="X98" s="318"/>
      <c r="Y98" s="318"/>
      <c r="Z98" s="318"/>
      <c r="AA98" s="318"/>
      <c r="AB98" s="318"/>
    </row>
    <row r="99" spans="1:28" s="88" customFormat="1" ht="15.75" x14ac:dyDescent="0.25">
      <c r="A99" s="317" t="s">
        <v>396</v>
      </c>
      <c r="B99" s="343"/>
      <c r="C99" s="343"/>
      <c r="D99" s="343"/>
      <c r="E99" s="343"/>
      <c r="F99" s="343"/>
      <c r="G99" s="343"/>
      <c r="H99" s="343"/>
      <c r="I99" s="343"/>
      <c r="J99" s="343"/>
      <c r="K99" s="343"/>
      <c r="L99" s="343"/>
      <c r="M99" s="343"/>
      <c r="N99" s="343"/>
      <c r="O99" s="36"/>
      <c r="P99" s="36"/>
      <c r="Q99" s="36"/>
      <c r="R99" s="153" t="s">
        <v>138</v>
      </c>
      <c r="S99" s="36"/>
      <c r="T99" s="36"/>
    </row>
    <row r="100" spans="1:28" s="88" customFormat="1" ht="15.75" x14ac:dyDescent="0.25">
      <c r="A100" s="91" t="s">
        <v>397</v>
      </c>
      <c r="B100" s="344" t="s">
        <v>317</v>
      </c>
      <c r="C100" s="344"/>
      <c r="D100" s="344"/>
      <c r="E100" s="344"/>
      <c r="F100" s="344"/>
      <c r="G100" s="344"/>
      <c r="H100" s="344"/>
      <c r="I100" s="84"/>
      <c r="J100" s="84"/>
      <c r="K100" s="84"/>
      <c r="L100" s="84"/>
      <c r="M100" s="84" t="s">
        <v>137</v>
      </c>
      <c r="N100" s="341">
        <v>46921</v>
      </c>
      <c r="O100" s="341"/>
      <c r="P100" s="341"/>
      <c r="Q100" s="84" t="s">
        <v>348</v>
      </c>
      <c r="R100" s="36"/>
      <c r="S100" s="36"/>
      <c r="T100" s="36"/>
    </row>
    <row r="101" spans="1:28" s="88" customFormat="1" ht="15.75" x14ac:dyDescent="0.25">
      <c r="A101" s="92" t="s">
        <v>398</v>
      </c>
      <c r="B101" s="40" t="s">
        <v>135</v>
      </c>
      <c r="C101" s="93"/>
      <c r="D101" s="93"/>
      <c r="F101" s="40"/>
      <c r="G101" s="40"/>
      <c r="H101" s="40"/>
      <c r="I101" s="40"/>
      <c r="J101" s="40"/>
      <c r="K101" s="40"/>
      <c r="L101" s="36"/>
      <c r="M101" s="36"/>
      <c r="N101" s="36"/>
      <c r="O101" s="36"/>
      <c r="P101" s="36"/>
      <c r="Q101" s="36"/>
      <c r="R101" s="36"/>
      <c r="S101" s="36"/>
      <c r="T101" s="36"/>
    </row>
    <row r="102" spans="1:28" s="88" customFormat="1" ht="15.75" x14ac:dyDescent="0.25">
      <c r="A102" s="94" t="s">
        <v>136</v>
      </c>
      <c r="B102" s="84"/>
      <c r="C102" s="84"/>
      <c r="D102" s="84"/>
      <c r="E102" s="84"/>
      <c r="F102" s="84"/>
      <c r="G102" s="84"/>
      <c r="H102" s="84"/>
      <c r="I102" s="84"/>
      <c r="J102" s="84"/>
      <c r="K102" s="84"/>
      <c r="L102" s="84"/>
      <c r="M102" s="84" t="s">
        <v>137</v>
      </c>
      <c r="N102" s="341">
        <v>46893</v>
      </c>
      <c r="O102" s="342"/>
      <c r="P102" s="342"/>
      <c r="Q102" s="84" t="s">
        <v>349</v>
      </c>
      <c r="R102" s="95"/>
      <c r="S102" s="95"/>
      <c r="T102" s="96"/>
    </row>
    <row r="103" spans="1:28" s="88" customFormat="1" ht="15.75" x14ac:dyDescent="0.25">
      <c r="A103" s="94" t="s">
        <v>139</v>
      </c>
      <c r="B103" s="84"/>
      <c r="C103" s="84"/>
      <c r="D103" s="84"/>
      <c r="E103" s="84"/>
      <c r="F103" s="84"/>
      <c r="G103" s="84"/>
      <c r="H103" s="84"/>
      <c r="I103" s="84"/>
      <c r="J103" s="84"/>
      <c r="K103" s="84"/>
      <c r="L103" s="84"/>
      <c r="M103" s="84" t="s">
        <v>137</v>
      </c>
      <c r="N103" s="341">
        <v>46928</v>
      </c>
      <c r="O103" s="342"/>
      <c r="P103" s="342"/>
      <c r="Q103" s="84" t="s">
        <v>350</v>
      </c>
      <c r="R103" s="95"/>
      <c r="S103" s="95"/>
      <c r="T103" s="96"/>
    </row>
  </sheetData>
  <mergeCells count="132">
    <mergeCell ref="Q56:AB56"/>
    <mergeCell ref="A57:A58"/>
    <mergeCell ref="B57:P58"/>
    <mergeCell ref="Q57:AA58"/>
    <mergeCell ref="AB57:AB58"/>
    <mergeCell ref="Y61:AA61"/>
    <mergeCell ref="N103:P103"/>
    <mergeCell ref="A99:N99"/>
    <mergeCell ref="B100:H100"/>
    <mergeCell ref="N100:P100"/>
    <mergeCell ref="N102:P102"/>
    <mergeCell ref="A86:AB86"/>
    <mergeCell ref="A87:AB87"/>
    <mergeCell ref="A78:AB78"/>
    <mergeCell ref="A79:AB79"/>
    <mergeCell ref="A80:AB80"/>
    <mergeCell ref="A81:AB81"/>
    <mergeCell ref="A82:AB82"/>
    <mergeCell ref="A62:AB62"/>
    <mergeCell ref="A45:AB45"/>
    <mergeCell ref="A46:P47"/>
    <mergeCell ref="Q46:AB46"/>
    <mergeCell ref="Q47:U47"/>
    <mergeCell ref="Q48:S48"/>
    <mergeCell ref="T48:U48"/>
    <mergeCell ref="V48:X48"/>
    <mergeCell ref="A98:AB98"/>
    <mergeCell ref="A93:AB93"/>
    <mergeCell ref="A94:AB94"/>
    <mergeCell ref="A95:AB95"/>
    <mergeCell ref="A96:AB96"/>
    <mergeCell ref="A97:AB97"/>
    <mergeCell ref="A88:AB88"/>
    <mergeCell ref="A89:AB89"/>
    <mergeCell ref="A90:AB90"/>
    <mergeCell ref="A91:AB91"/>
    <mergeCell ref="A92:AB92"/>
    <mergeCell ref="A60:P60"/>
    <mergeCell ref="V60:X60"/>
    <mergeCell ref="A83:AB83"/>
    <mergeCell ref="A84:AB84"/>
    <mergeCell ref="A85:AB85"/>
    <mergeCell ref="A55:P55"/>
    <mergeCell ref="Q53:AA53"/>
    <mergeCell ref="A75:AB75"/>
    <mergeCell ref="A76:AB76"/>
    <mergeCell ref="A77:AB77"/>
    <mergeCell ref="A69:AB69"/>
    <mergeCell ref="A70:AB70"/>
    <mergeCell ref="A71:AB71"/>
    <mergeCell ref="A72:AB72"/>
    <mergeCell ref="A73:AB73"/>
    <mergeCell ref="A67:AB67"/>
    <mergeCell ref="A68:AB68"/>
    <mergeCell ref="A74:AB74"/>
    <mergeCell ref="A59:P59"/>
    <mergeCell ref="Q59:S59"/>
    <mergeCell ref="T59:U59"/>
    <mergeCell ref="V59:X59"/>
    <mergeCell ref="Q54:AA54"/>
    <mergeCell ref="Q55:S55"/>
    <mergeCell ref="T55:U55"/>
    <mergeCell ref="V55:X55"/>
    <mergeCell ref="A61:P61"/>
    <mergeCell ref="Q61:U61"/>
    <mergeCell ref="V61:X61"/>
    <mergeCell ref="A56:P56"/>
    <mergeCell ref="A37:AB37"/>
    <mergeCell ref="A38:AB38"/>
    <mergeCell ref="A64:AB64"/>
    <mergeCell ref="A65:AB65"/>
    <mergeCell ref="A66:AB66"/>
    <mergeCell ref="A49:P49"/>
    <mergeCell ref="Q49:S49"/>
    <mergeCell ref="T49:U49"/>
    <mergeCell ref="V49:X49"/>
    <mergeCell ref="A51:P51"/>
    <mergeCell ref="Q51:AB51"/>
    <mergeCell ref="Q50:S50"/>
    <mergeCell ref="T50:U50"/>
    <mergeCell ref="A39:AB39"/>
    <mergeCell ref="A40:AB40"/>
    <mergeCell ref="A41:AB41"/>
    <mergeCell ref="A48:P48"/>
    <mergeCell ref="A50:P50"/>
    <mergeCell ref="V50:X50"/>
    <mergeCell ref="B52:P52"/>
    <mergeCell ref="Q52:AA52"/>
    <mergeCell ref="B54:P54"/>
    <mergeCell ref="A63:AB63"/>
    <mergeCell ref="B53:P53"/>
    <mergeCell ref="A22:AB22"/>
    <mergeCell ref="A18:AB18"/>
    <mergeCell ref="A42:AB42"/>
    <mergeCell ref="A43:AB43"/>
    <mergeCell ref="A44:AB44"/>
    <mergeCell ref="Y47:AB47"/>
    <mergeCell ref="A23:AB23"/>
    <mergeCell ref="A35:AB35"/>
    <mergeCell ref="A24:AB24"/>
    <mergeCell ref="A25:AB25"/>
    <mergeCell ref="A26:AB26"/>
    <mergeCell ref="A27:AB27"/>
    <mergeCell ref="A28:AB28"/>
    <mergeCell ref="A29:AB29"/>
    <mergeCell ref="A30:AB30"/>
    <mergeCell ref="A31:AB31"/>
    <mergeCell ref="A32:AB32"/>
    <mergeCell ref="A33:AB33"/>
    <mergeCell ref="A34:AB34"/>
    <mergeCell ref="V47:X47"/>
    <mergeCell ref="A19:AB19"/>
    <mergeCell ref="A20:AB20"/>
    <mergeCell ref="A21:AB21"/>
    <mergeCell ref="A36:AB36"/>
    <mergeCell ref="A1:AB1"/>
    <mergeCell ref="A2:AB2"/>
    <mergeCell ref="A3:AB3"/>
    <mergeCell ref="A4:AB4"/>
    <mergeCell ref="A5:AB5"/>
    <mergeCell ref="A10:AB10"/>
    <mergeCell ref="A9:AB9"/>
    <mergeCell ref="A6:AB6"/>
    <mergeCell ref="A17:AB17"/>
    <mergeCell ref="A14:AB14"/>
    <mergeCell ref="A15:AB15"/>
    <mergeCell ref="A16:AB16"/>
    <mergeCell ref="A11:AB11"/>
    <mergeCell ref="A12:AB12"/>
    <mergeCell ref="A13:AB13"/>
    <mergeCell ref="A8:AB8"/>
    <mergeCell ref="A7:AB7"/>
  </mergeCells>
  <pageMargins left="0.23622047244094491" right="0.23622047244094491" top="0.74803149606299213" bottom="0.74803149606299213" header="0.31496062992125984" footer="0.31496062992125984"/>
  <pageSetup paperSize="9" scale="64" fitToHeight="0" orientation="landscape" verticalDpi="300" r:id="rId1"/>
  <rowBreaks count="3" manualBreakCount="3">
    <brk id="33" max="16383" man="1"/>
    <brk id="39" max="27" man="1"/>
    <brk id="7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19"/>
  <sheetViews>
    <sheetView view="pageBreakPreview" zoomScaleNormal="100" zoomScaleSheetLayoutView="100" workbookViewId="0">
      <selection activeCell="D19" sqref="D19"/>
    </sheetView>
  </sheetViews>
  <sheetFormatPr defaultColWidth="9.140625" defaultRowHeight="18" x14ac:dyDescent="0.25"/>
  <cols>
    <col min="1" max="1" width="9.42578125" style="10" customWidth="1"/>
    <col min="2" max="2" width="12.5703125" style="1" customWidth="1"/>
    <col min="3" max="3" width="88.5703125" style="1" customWidth="1"/>
    <col min="4" max="4" width="20.140625" style="9" customWidth="1"/>
    <col min="5" max="16384" width="9.140625" style="1"/>
  </cols>
  <sheetData>
    <row r="1" spans="1:4" x14ac:dyDescent="0.25">
      <c r="C1" s="7" t="s">
        <v>43</v>
      </c>
    </row>
    <row r="2" spans="1:4" ht="18" customHeight="1" x14ac:dyDescent="0.25">
      <c r="A2" s="348" t="s">
        <v>44</v>
      </c>
      <c r="B2" s="349" t="s">
        <v>45</v>
      </c>
      <c r="C2" s="348" t="s">
        <v>46</v>
      </c>
      <c r="D2" s="350" t="s">
        <v>47</v>
      </c>
    </row>
    <row r="3" spans="1:4" ht="16.5" customHeight="1" x14ac:dyDescent="0.25">
      <c r="A3" s="348"/>
      <c r="B3" s="349"/>
      <c r="C3" s="348"/>
      <c r="D3" s="350"/>
    </row>
    <row r="4" spans="1:4" x14ac:dyDescent="0.25">
      <c r="A4" s="347">
        <v>4</v>
      </c>
      <c r="B4" s="120" t="s">
        <v>69</v>
      </c>
      <c r="C4" s="120" t="s">
        <v>211</v>
      </c>
      <c r="D4" s="346" t="s">
        <v>161</v>
      </c>
    </row>
    <row r="5" spans="1:4" x14ac:dyDescent="0.25">
      <c r="A5" s="347"/>
      <c r="B5" s="120" t="s">
        <v>70</v>
      </c>
      <c r="C5" s="120" t="s">
        <v>212</v>
      </c>
      <c r="D5" s="346"/>
    </row>
    <row r="6" spans="1:4" x14ac:dyDescent="0.25">
      <c r="A6" s="347"/>
      <c r="B6" s="120" t="s">
        <v>230</v>
      </c>
      <c r="C6" s="120" t="s">
        <v>213</v>
      </c>
      <c r="D6" s="346"/>
    </row>
    <row r="7" spans="1:4" x14ac:dyDescent="0.25">
      <c r="A7" s="347">
        <v>6</v>
      </c>
      <c r="B7" s="112" t="s">
        <v>76</v>
      </c>
      <c r="C7" s="136" t="s">
        <v>251</v>
      </c>
      <c r="D7" s="346" t="s">
        <v>161</v>
      </c>
    </row>
    <row r="8" spans="1:4" x14ac:dyDescent="0.25">
      <c r="A8" s="347"/>
      <c r="B8" s="112" t="s">
        <v>77</v>
      </c>
      <c r="C8" s="170" t="s">
        <v>252</v>
      </c>
      <c r="D8" s="346"/>
    </row>
    <row r="9" spans="1:4" x14ac:dyDescent="0.25">
      <c r="A9" s="182">
        <v>4</v>
      </c>
      <c r="B9" s="172" t="s">
        <v>80</v>
      </c>
      <c r="C9" s="120" t="s">
        <v>222</v>
      </c>
      <c r="D9" s="178" t="s">
        <v>120</v>
      </c>
    </row>
    <row r="10" spans="1:4" x14ac:dyDescent="0.25">
      <c r="A10" s="182">
        <v>8</v>
      </c>
      <c r="B10" s="112" t="s">
        <v>229</v>
      </c>
      <c r="C10" s="205" t="s">
        <v>227</v>
      </c>
      <c r="D10" s="178" t="s">
        <v>120</v>
      </c>
    </row>
    <row r="11" spans="1:4" x14ac:dyDescent="0.25">
      <c r="A11" s="182">
        <v>8</v>
      </c>
      <c r="B11" s="120" t="s">
        <v>246</v>
      </c>
      <c r="C11" s="120" t="s">
        <v>234</v>
      </c>
      <c r="D11" s="178" t="s">
        <v>120</v>
      </c>
    </row>
    <row r="12" spans="1:4" ht="33.75" customHeight="1" x14ac:dyDescent="0.25">
      <c r="A12" s="6">
        <v>6</v>
      </c>
      <c r="B12" s="120" t="s">
        <v>256</v>
      </c>
      <c r="C12" s="205" t="s">
        <v>255</v>
      </c>
      <c r="D12" s="171" t="s">
        <v>120</v>
      </c>
    </row>
    <row r="13" spans="1:4" x14ac:dyDescent="0.25">
      <c r="A13" s="6">
        <v>6</v>
      </c>
      <c r="B13" s="112" t="s">
        <v>351</v>
      </c>
      <c r="C13" s="205" t="s">
        <v>239</v>
      </c>
      <c r="D13" s="171" t="s">
        <v>120</v>
      </c>
    </row>
    <row r="14" spans="1:4" x14ac:dyDescent="0.25">
      <c r="A14" s="6"/>
      <c r="B14" s="206"/>
      <c r="C14" s="207"/>
      <c r="D14" s="208"/>
    </row>
    <row r="15" spans="1:4" x14ac:dyDescent="0.25">
      <c r="A15" s="6"/>
      <c r="B15" s="209" t="s">
        <v>1</v>
      </c>
      <c r="C15" s="207"/>
      <c r="D15" s="208"/>
    </row>
    <row r="16" spans="1:4" x14ac:dyDescent="0.25">
      <c r="A16" s="6"/>
      <c r="B16" s="2" t="s">
        <v>118</v>
      </c>
      <c r="C16" s="206"/>
      <c r="D16" s="208"/>
    </row>
    <row r="17" spans="1:4" x14ac:dyDescent="0.25">
      <c r="A17" s="6"/>
      <c r="B17" s="2" t="s">
        <v>121</v>
      </c>
      <c r="C17" s="206"/>
      <c r="D17" s="208"/>
    </row>
    <row r="18" spans="1:4" x14ac:dyDescent="0.25">
      <c r="B18" s="8"/>
    </row>
    <row r="19" spans="1:4" x14ac:dyDescent="0.25">
      <c r="B19" s="3"/>
    </row>
  </sheetData>
  <mergeCells count="8">
    <mergeCell ref="D7:D8"/>
    <mergeCell ref="A7:A8"/>
    <mergeCell ref="A2:A3"/>
    <mergeCell ref="B2:B3"/>
    <mergeCell ref="C2:C3"/>
    <mergeCell ref="D2:D3"/>
    <mergeCell ref="A4:A6"/>
    <mergeCell ref="D4:D6"/>
  </mergeCells>
  <phoneticPr fontId="14" type="noConversion"/>
  <pageMargins left="0.15748031496062992" right="0.15748031496062992" top="0.23622047244094491" bottom="0.23622047244094491" header="0.15748031496062992" footer="0.23622047244094491"/>
  <pageSetup paperSize="9" fitToWidth="0" orientation="landscape"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5"/>
  <sheetViews>
    <sheetView view="pageBreakPreview" topLeftCell="A4" zoomScale="115" zoomScaleNormal="100" zoomScaleSheetLayoutView="115" workbookViewId="0">
      <selection activeCell="K10" sqref="K10"/>
    </sheetView>
  </sheetViews>
  <sheetFormatPr defaultColWidth="9.140625" defaultRowHeight="36" customHeight="1" x14ac:dyDescent="0.25"/>
  <cols>
    <col min="1" max="1" width="8.7109375" style="4" customWidth="1"/>
    <col min="2" max="2" width="80.140625" style="4" customWidth="1"/>
    <col min="3" max="3" width="22.5703125" style="4" customWidth="1"/>
    <col min="4" max="4" width="25.85546875" style="4" customWidth="1"/>
    <col min="5" max="5" width="13.140625" style="4" customWidth="1"/>
    <col min="6" max="7" width="13.85546875" style="4" customWidth="1"/>
    <col min="8" max="16384" width="9.140625" style="4"/>
  </cols>
  <sheetData>
    <row r="1" spans="1:7" s="24" customFormat="1" ht="36" customHeight="1" x14ac:dyDescent="0.25"/>
    <row r="2" spans="1:7" ht="36" customHeight="1" x14ac:dyDescent="0.25">
      <c r="A2" s="23" t="s">
        <v>48</v>
      </c>
    </row>
    <row r="3" spans="1:7" ht="36" customHeight="1" x14ac:dyDescent="0.25">
      <c r="A3" s="352" t="s">
        <v>49</v>
      </c>
      <c r="B3" s="351" t="s">
        <v>50</v>
      </c>
      <c r="C3" s="351" t="s">
        <v>51</v>
      </c>
      <c r="D3" s="351" t="s">
        <v>52</v>
      </c>
      <c r="E3" s="351" t="s">
        <v>53</v>
      </c>
      <c r="F3" s="351" t="s">
        <v>54</v>
      </c>
      <c r="G3" s="351"/>
    </row>
    <row r="4" spans="1:7" ht="36" customHeight="1" x14ac:dyDescent="0.25">
      <c r="A4" s="352"/>
      <c r="B4" s="351"/>
      <c r="C4" s="351"/>
      <c r="D4" s="351"/>
      <c r="E4" s="351"/>
      <c r="F4" s="25" t="s">
        <v>8</v>
      </c>
      <c r="G4" s="25" t="s">
        <v>55</v>
      </c>
    </row>
    <row r="5" spans="1:7" s="46" customFormat="1" ht="36.75" customHeight="1" x14ac:dyDescent="0.25">
      <c r="A5" s="75" t="s">
        <v>329</v>
      </c>
      <c r="B5" s="75" t="s">
        <v>389</v>
      </c>
      <c r="C5" s="133" t="s">
        <v>395</v>
      </c>
      <c r="D5" s="47" t="s">
        <v>56</v>
      </c>
      <c r="E5" s="196" t="s">
        <v>0</v>
      </c>
      <c r="F5" s="179">
        <f>G5/36</f>
        <v>2</v>
      </c>
      <c r="G5" s="81">
        <v>72</v>
      </c>
    </row>
    <row r="6" spans="1:7" s="46" customFormat="1" ht="45.75" customHeight="1" x14ac:dyDescent="0.25">
      <c r="A6" s="75" t="s">
        <v>330</v>
      </c>
      <c r="B6" s="75" t="s">
        <v>389</v>
      </c>
      <c r="C6" s="197" t="s">
        <v>394</v>
      </c>
      <c r="D6" s="48" t="s">
        <v>56</v>
      </c>
      <c r="E6" s="196" t="s">
        <v>0</v>
      </c>
      <c r="F6" s="179">
        <f t="shared" ref="F6:F14" si="0">G6/36</f>
        <v>4</v>
      </c>
      <c r="G6" s="81">
        <v>144</v>
      </c>
    </row>
    <row r="7" spans="1:7" s="46" customFormat="1" ht="30" customHeight="1" x14ac:dyDescent="0.25">
      <c r="A7" s="198" t="s">
        <v>331</v>
      </c>
      <c r="B7" s="199" t="s">
        <v>390</v>
      </c>
      <c r="C7" s="133" t="s">
        <v>395</v>
      </c>
      <c r="D7" s="48" t="s">
        <v>56</v>
      </c>
      <c r="E7" s="196" t="s">
        <v>57</v>
      </c>
      <c r="F7" s="179">
        <f t="shared" si="0"/>
        <v>2</v>
      </c>
      <c r="G7" s="81">
        <v>72</v>
      </c>
    </row>
    <row r="8" spans="1:7" s="11" customFormat="1" ht="41.25" customHeight="1" x14ac:dyDescent="0.25">
      <c r="A8" s="200" t="s">
        <v>332</v>
      </c>
      <c r="B8" s="199" t="s">
        <v>390</v>
      </c>
      <c r="C8" s="197" t="s">
        <v>394</v>
      </c>
      <c r="D8" s="183" t="s">
        <v>56</v>
      </c>
      <c r="E8" s="201" t="s">
        <v>57</v>
      </c>
      <c r="F8" s="179">
        <f t="shared" si="0"/>
        <v>4</v>
      </c>
      <c r="G8" s="182">
        <v>144</v>
      </c>
    </row>
    <row r="9" spans="1:7" s="11" customFormat="1" ht="36" customHeight="1" x14ac:dyDescent="0.25">
      <c r="A9" s="200" t="s">
        <v>333</v>
      </c>
      <c r="B9" s="75" t="s">
        <v>391</v>
      </c>
      <c r="C9" s="133" t="s">
        <v>395</v>
      </c>
      <c r="D9" s="183" t="s">
        <v>56</v>
      </c>
      <c r="E9" s="201" t="s">
        <v>116</v>
      </c>
      <c r="F9" s="179">
        <f t="shared" si="0"/>
        <v>2</v>
      </c>
      <c r="G9" s="182">
        <v>72</v>
      </c>
    </row>
    <row r="10" spans="1:7" s="11" customFormat="1" ht="34.5" customHeight="1" x14ac:dyDescent="0.25">
      <c r="A10" s="200" t="s">
        <v>334</v>
      </c>
      <c r="B10" s="75" t="s">
        <v>391</v>
      </c>
      <c r="C10" s="197" t="s">
        <v>394</v>
      </c>
      <c r="D10" s="183" t="s">
        <v>56</v>
      </c>
      <c r="E10" s="201" t="s">
        <v>116</v>
      </c>
      <c r="F10" s="179">
        <f t="shared" si="0"/>
        <v>5</v>
      </c>
      <c r="G10" s="182">
        <v>180</v>
      </c>
    </row>
    <row r="11" spans="1:7" s="11" customFormat="1" ht="36.75" customHeight="1" x14ac:dyDescent="0.25">
      <c r="A11" s="202" t="s">
        <v>335</v>
      </c>
      <c r="B11" s="203" t="s">
        <v>392</v>
      </c>
      <c r="C11" s="133" t="s">
        <v>395</v>
      </c>
      <c r="D11" s="183" t="s">
        <v>56</v>
      </c>
      <c r="E11" s="201" t="s">
        <v>57</v>
      </c>
      <c r="F11" s="179">
        <f t="shared" si="0"/>
        <v>2</v>
      </c>
      <c r="G11" s="182">
        <v>72</v>
      </c>
    </row>
    <row r="12" spans="1:7" s="11" customFormat="1" ht="40.5" customHeight="1" x14ac:dyDescent="0.25">
      <c r="A12" s="200" t="s">
        <v>336</v>
      </c>
      <c r="B12" s="203" t="s">
        <v>392</v>
      </c>
      <c r="C12" s="197" t="s">
        <v>394</v>
      </c>
      <c r="D12" s="183" t="s">
        <v>56</v>
      </c>
      <c r="E12" s="201" t="s">
        <v>57</v>
      </c>
      <c r="F12" s="179">
        <f t="shared" si="0"/>
        <v>4</v>
      </c>
      <c r="G12" s="182">
        <v>144</v>
      </c>
    </row>
    <row r="13" spans="1:7" s="11" customFormat="1" ht="36.75" customHeight="1" x14ac:dyDescent="0.25">
      <c r="A13" s="202" t="s">
        <v>335</v>
      </c>
      <c r="B13" s="204" t="s">
        <v>393</v>
      </c>
      <c r="C13" s="133" t="s">
        <v>395</v>
      </c>
      <c r="D13" s="183" t="s">
        <v>56</v>
      </c>
      <c r="E13" s="201" t="s">
        <v>57</v>
      </c>
      <c r="F13" s="179">
        <f t="shared" si="0"/>
        <v>1</v>
      </c>
      <c r="G13" s="182">
        <v>36</v>
      </c>
    </row>
    <row r="14" spans="1:7" s="11" customFormat="1" ht="40.5" customHeight="1" x14ac:dyDescent="0.25">
      <c r="A14" s="200" t="s">
        <v>336</v>
      </c>
      <c r="B14" s="204" t="s">
        <v>393</v>
      </c>
      <c r="C14" s="197" t="s">
        <v>394</v>
      </c>
      <c r="D14" s="183" t="s">
        <v>56</v>
      </c>
      <c r="E14" s="201" t="s">
        <v>57</v>
      </c>
      <c r="F14" s="179">
        <f t="shared" si="0"/>
        <v>2</v>
      </c>
      <c r="G14" s="182">
        <v>72</v>
      </c>
    </row>
    <row r="15" spans="1:7" s="23" customFormat="1" ht="36" customHeight="1" x14ac:dyDescent="0.25">
      <c r="A15" s="347" t="s">
        <v>41</v>
      </c>
      <c r="B15" s="347"/>
      <c r="C15" s="347"/>
      <c r="D15" s="347"/>
      <c r="E15" s="347"/>
      <c r="F15" s="51">
        <f>SUM(F5:F14)</f>
        <v>28</v>
      </c>
      <c r="G15" s="51">
        <f>SUM(G5:G14)</f>
        <v>1008</v>
      </c>
    </row>
  </sheetData>
  <mergeCells count="7">
    <mergeCell ref="F3:G3"/>
    <mergeCell ref="A15:E15"/>
    <mergeCell ref="A3:A4"/>
    <mergeCell ref="B3:B4"/>
    <mergeCell ref="C3:C4"/>
    <mergeCell ref="D3:D4"/>
    <mergeCell ref="E3:E4"/>
  </mergeCells>
  <pageMargins left="0.7" right="0.7" top="0.75" bottom="0.75" header="0.3" footer="0.3"/>
  <pageSetup paperSize="9" scale="73" fitToHeight="0"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3</vt:i4>
      </vt:variant>
    </vt:vector>
  </HeadingPairs>
  <TitlesOfParts>
    <vt:vector size="10" baseType="lpstr">
      <vt:lpstr>Титульный лист</vt:lpstr>
      <vt:lpstr>1. сводные данные</vt:lpstr>
      <vt:lpstr>2. план учебного процесса</vt:lpstr>
      <vt:lpstr>3.Перечень кабинетов</vt:lpstr>
      <vt:lpstr>4.Пояснительная записка</vt:lpstr>
      <vt:lpstr>5.комплексные формы ПА</vt:lpstr>
      <vt:lpstr>6. практика</vt:lpstr>
      <vt:lpstr>'2. план учебного процесса'!Область_печати</vt:lpstr>
      <vt:lpstr>'5.комплексные формы ПА'!Область_печати</vt:lpstr>
      <vt:lpstr>'Титульный лист'!Область_печати</vt:lpstr>
    </vt:vector>
  </TitlesOfParts>
  <Company>diakov.net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RePack by Diakov</dc:creator>
  <cp:lastModifiedBy>User</cp:lastModifiedBy>
  <cp:lastPrinted>2024-05-31T10:17:36Z</cp:lastPrinted>
  <dcterms:created xsi:type="dcterms:W3CDTF">2017-12-21T08:00:33Z</dcterms:created>
  <dcterms:modified xsi:type="dcterms:W3CDTF">2024-10-04T07:24:05Z</dcterms:modified>
</cp:coreProperties>
</file>