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УП, оперативки 2024_обычный\УП_ОПЕРАТИВКИ_ОЧНОЕ_2024-2025\УП 2023-2024\"/>
    </mc:Choice>
  </mc:AlternateContent>
  <xr:revisionPtr revIDLastSave="0" documentId="13_ncr:1_{640618BB-A6D4-418C-B507-20939AF8572A}" xr6:coauthVersionLast="45" xr6:coauthVersionMax="45" xr10:uidLastSave="{00000000-0000-0000-0000-000000000000}"/>
  <bookViews>
    <workbookView xWindow="-120" yWindow="-120" windowWidth="29040" windowHeight="15840" firstSheet="2" activeTab="2" xr2:uid="{00000000-000D-0000-FFFF-FFFF00000000}"/>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процесса'!$A$1:$W$90</definedName>
    <definedName name="_xlnm.Print_Area" localSheetId="5">'5.комплексные формы ПА'!$A$1:$D$17</definedName>
    <definedName name="_xlnm.Print_Area" localSheetId="0">'Титульный лист'!$A$1:$O$31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51" i="7" l="1"/>
  <c r="R51" i="7"/>
  <c r="F12" i="5" l="1"/>
  <c r="F11" i="5"/>
  <c r="F6" i="5"/>
  <c r="F7" i="5"/>
  <c r="F8" i="5"/>
  <c r="F9" i="5"/>
  <c r="F10" i="5"/>
  <c r="F13" i="5"/>
  <c r="F14" i="5"/>
  <c r="F5" i="5"/>
  <c r="AB55" i="8"/>
  <c r="AB49" i="8"/>
  <c r="AB50" i="8"/>
  <c r="AB48" i="8"/>
  <c r="AB61" i="8" s="1"/>
  <c r="T44" i="7" l="1"/>
  <c r="T54" i="7"/>
  <c r="T49" i="7"/>
  <c r="U54" i="7"/>
  <c r="J54" i="7"/>
  <c r="I54" i="7" s="1"/>
  <c r="G54" i="7" s="1"/>
  <c r="V72" i="7"/>
  <c r="V48" i="7"/>
  <c r="Q85" i="7"/>
  <c r="R85" i="7"/>
  <c r="S85" i="7"/>
  <c r="T85" i="7"/>
  <c r="U85" i="7"/>
  <c r="V85" i="7"/>
  <c r="W85" i="7"/>
  <c r="P85" i="7"/>
  <c r="Q86" i="7"/>
  <c r="R86" i="7"/>
  <c r="S86" i="7"/>
  <c r="T86" i="7"/>
  <c r="U86" i="7"/>
  <c r="V86" i="7"/>
  <c r="W86" i="7"/>
  <c r="P86" i="7"/>
  <c r="V45" i="7"/>
  <c r="V52" i="7"/>
  <c r="J52" i="7"/>
  <c r="I52" i="7" s="1"/>
  <c r="G52" i="7" s="1"/>
  <c r="U47" i="7"/>
  <c r="T47" i="7"/>
  <c r="J47" i="7"/>
  <c r="I47" i="7" s="1"/>
  <c r="G47" i="7" s="1"/>
  <c r="R46" i="7"/>
  <c r="J46" i="7"/>
  <c r="I46" i="7" s="1"/>
  <c r="G46" i="7" s="1"/>
  <c r="J45" i="7"/>
  <c r="I45" i="7" s="1"/>
  <c r="G45" i="7" s="1"/>
  <c r="Q87" i="7" l="1"/>
  <c r="P87" i="7"/>
  <c r="W87" i="7"/>
  <c r="V87" i="7"/>
  <c r="U87" i="7"/>
  <c r="T87" i="7"/>
  <c r="S87" i="7"/>
  <c r="R87" i="7"/>
  <c r="R42" i="7"/>
  <c r="S61" i="7"/>
  <c r="S59" i="7"/>
  <c r="S39" i="7"/>
  <c r="S37" i="7"/>
  <c r="S41" i="7"/>
  <c r="R41" i="7"/>
  <c r="R40" i="7" s="1"/>
  <c r="S42" i="7"/>
  <c r="S43" i="7"/>
  <c r="R61" i="7"/>
  <c r="V76" i="7"/>
  <c r="V71" i="7"/>
  <c r="V53" i="7"/>
  <c r="V34" i="7"/>
  <c r="V33" i="7"/>
  <c r="V31" i="7"/>
  <c r="T55" i="7"/>
  <c r="U66" i="7"/>
  <c r="U65" i="7"/>
  <c r="T35" i="7"/>
  <c r="U35" i="7"/>
  <c r="S58" i="7"/>
  <c r="R50" i="7"/>
  <c r="R59" i="7"/>
  <c r="R58" i="7"/>
  <c r="S60" i="7"/>
  <c r="U49" i="7"/>
  <c r="U80" i="7"/>
  <c r="U44" i="7"/>
  <c r="T80" i="7"/>
  <c r="T67" i="7"/>
  <c r="U33" i="7"/>
  <c r="S38" i="7"/>
  <c r="S34" i="7"/>
  <c r="S33" i="7"/>
  <c r="S32" i="7"/>
  <c r="U67" i="7"/>
  <c r="U34" i="7"/>
  <c r="S40" i="7" l="1"/>
  <c r="U64" i="7"/>
  <c r="T66" i="7"/>
  <c r="T65" i="7"/>
  <c r="R38" i="7"/>
  <c r="R39" i="7"/>
  <c r="R37" i="7"/>
  <c r="R32" i="7"/>
  <c r="J32" i="7" s="1"/>
  <c r="I32" i="7" s="1"/>
  <c r="G32" i="7" s="1"/>
  <c r="R33" i="7"/>
  <c r="R34" i="7"/>
  <c r="R60" i="7"/>
  <c r="R57" i="7" s="1"/>
  <c r="V40" i="7"/>
  <c r="Q40" i="7"/>
  <c r="P40" i="7"/>
  <c r="H30" i="7"/>
  <c r="K30" i="7"/>
  <c r="L30" i="7"/>
  <c r="M30" i="7"/>
  <c r="N30" i="7"/>
  <c r="O30" i="7"/>
  <c r="P30" i="7"/>
  <c r="Q30" i="7"/>
  <c r="S30" i="7"/>
  <c r="T30" i="7"/>
  <c r="U30" i="7"/>
  <c r="V30" i="7"/>
  <c r="W30" i="7"/>
  <c r="H36" i="7"/>
  <c r="K36" i="7"/>
  <c r="L36" i="7"/>
  <c r="M36" i="7"/>
  <c r="N36" i="7"/>
  <c r="O36" i="7"/>
  <c r="P36" i="7"/>
  <c r="Q36" i="7"/>
  <c r="S36" i="7"/>
  <c r="T36" i="7"/>
  <c r="U36" i="7"/>
  <c r="V36" i="7"/>
  <c r="W36" i="7"/>
  <c r="H40" i="7"/>
  <c r="K40" i="7"/>
  <c r="L40" i="7"/>
  <c r="M40" i="7"/>
  <c r="N40" i="7"/>
  <c r="O40" i="7"/>
  <c r="T40" i="7"/>
  <c r="U40" i="7"/>
  <c r="W40" i="7"/>
  <c r="H57" i="7"/>
  <c r="K57" i="7"/>
  <c r="L57" i="7"/>
  <c r="N57" i="7"/>
  <c r="O57" i="7"/>
  <c r="P57" i="7"/>
  <c r="Q57" i="7"/>
  <c r="S57" i="7"/>
  <c r="T57" i="7"/>
  <c r="U57" i="7"/>
  <c r="V57" i="7"/>
  <c r="W57" i="7"/>
  <c r="H64" i="7"/>
  <c r="K64" i="7"/>
  <c r="L64" i="7"/>
  <c r="N64" i="7"/>
  <c r="O64" i="7"/>
  <c r="P64" i="7"/>
  <c r="Q64" i="7"/>
  <c r="R64" i="7"/>
  <c r="S64" i="7"/>
  <c r="T64" i="7"/>
  <c r="V64" i="7"/>
  <c r="W64" i="7"/>
  <c r="H70" i="7"/>
  <c r="K70" i="7"/>
  <c r="L70" i="7"/>
  <c r="N70" i="7"/>
  <c r="O70" i="7"/>
  <c r="P70" i="7"/>
  <c r="Q70" i="7"/>
  <c r="R70" i="7"/>
  <c r="S70" i="7"/>
  <c r="T70" i="7"/>
  <c r="U70" i="7"/>
  <c r="V70" i="7"/>
  <c r="W70" i="7"/>
  <c r="H75" i="7"/>
  <c r="K75" i="7"/>
  <c r="L75" i="7"/>
  <c r="N75" i="7"/>
  <c r="O75" i="7"/>
  <c r="P75" i="7"/>
  <c r="Q75" i="7"/>
  <c r="R75" i="7"/>
  <c r="S75" i="7"/>
  <c r="T75" i="7"/>
  <c r="U75" i="7"/>
  <c r="V75" i="7"/>
  <c r="W75" i="7"/>
  <c r="J51" i="7"/>
  <c r="I51" i="7" s="1"/>
  <c r="G51" i="7" s="1"/>
  <c r="J50" i="7"/>
  <c r="I50" i="7" s="1"/>
  <c r="G50" i="7" s="1"/>
  <c r="J49" i="7"/>
  <c r="I49" i="7" s="1"/>
  <c r="G49" i="7" s="1"/>
  <c r="J48" i="7"/>
  <c r="I48" i="7" s="1"/>
  <c r="G48" i="7" s="1"/>
  <c r="J44" i="7"/>
  <c r="I44" i="7" s="1"/>
  <c r="G44" i="7" s="1"/>
  <c r="J43" i="7"/>
  <c r="I43" i="7" s="1"/>
  <c r="G43" i="7" s="1"/>
  <c r="J42" i="7"/>
  <c r="I42" i="7" s="1"/>
  <c r="G42" i="7" s="1"/>
  <c r="J35" i="7"/>
  <c r="I35" i="7" s="1"/>
  <c r="G35" i="7" s="1"/>
  <c r="J34" i="7"/>
  <c r="I34" i="7" s="1"/>
  <c r="G34" i="7" s="1"/>
  <c r="J33" i="7"/>
  <c r="I33" i="7" s="1"/>
  <c r="G33" i="7" s="1"/>
  <c r="J31" i="7"/>
  <c r="I31" i="7" s="1"/>
  <c r="G31" i="7" s="1"/>
  <c r="R30" i="7" l="1"/>
  <c r="R36" i="7"/>
  <c r="J41" i="7"/>
  <c r="I41" i="7" s="1"/>
  <c r="G41" i="7" s="1"/>
  <c r="G30" i="7"/>
  <c r="J30" i="7"/>
  <c r="I30" i="7"/>
  <c r="M82" i="7" l="1"/>
  <c r="G82" i="7" s="1"/>
  <c r="M81" i="7"/>
  <c r="G81" i="7" s="1"/>
  <c r="J80" i="7"/>
  <c r="I80" i="7" s="1"/>
  <c r="W79" i="7"/>
  <c r="W56" i="7" s="1"/>
  <c r="V79" i="7"/>
  <c r="V56" i="7" s="1"/>
  <c r="U79" i="7"/>
  <c r="U56" i="7" s="1"/>
  <c r="T79" i="7"/>
  <c r="T56" i="7" s="1"/>
  <c r="S79" i="7"/>
  <c r="S56" i="7" s="1"/>
  <c r="R79" i="7"/>
  <c r="R56" i="7" s="1"/>
  <c r="Q79" i="7"/>
  <c r="Q56" i="7" s="1"/>
  <c r="P79" i="7"/>
  <c r="P56" i="7" s="1"/>
  <c r="O79" i="7"/>
  <c r="O56" i="7" s="1"/>
  <c r="N79" i="7"/>
  <c r="N56" i="7" s="1"/>
  <c r="M79" i="7"/>
  <c r="L79" i="7"/>
  <c r="L56" i="7" s="1"/>
  <c r="K79" i="7"/>
  <c r="K56" i="7" s="1"/>
  <c r="H79" i="7"/>
  <c r="H56" i="7" s="1"/>
  <c r="J79" i="7" l="1"/>
  <c r="I79" i="7"/>
  <c r="G80" i="7"/>
  <c r="G79" i="7" s="1"/>
  <c r="M63" i="7"/>
  <c r="G63" i="7" s="1"/>
  <c r="M62" i="7"/>
  <c r="M69" i="7"/>
  <c r="G69" i="7" s="1"/>
  <c r="M68" i="7"/>
  <c r="M74" i="7"/>
  <c r="G74" i="7" s="1"/>
  <c r="M73" i="7"/>
  <c r="M78" i="7"/>
  <c r="G78" i="7" s="1"/>
  <c r="M77" i="7"/>
  <c r="G84" i="7"/>
  <c r="J59" i="7"/>
  <c r="I59" i="7" s="1"/>
  <c r="G59" i="7" s="1"/>
  <c r="J37" i="7"/>
  <c r="J38" i="7"/>
  <c r="I38" i="7" s="1"/>
  <c r="G38" i="7" s="1"/>
  <c r="J39" i="7"/>
  <c r="I39" i="7" s="1"/>
  <c r="G39" i="7" s="1"/>
  <c r="J53" i="7"/>
  <c r="J55" i="7"/>
  <c r="I55" i="7" s="1"/>
  <c r="G55" i="7" s="1"/>
  <c r="J58" i="7"/>
  <c r="I58" i="7" s="1"/>
  <c r="J60" i="7"/>
  <c r="J61" i="7"/>
  <c r="I61" i="7" s="1"/>
  <c r="G61" i="7" s="1"/>
  <c r="J65" i="7"/>
  <c r="J66" i="7"/>
  <c r="I66" i="7" s="1"/>
  <c r="G66" i="7" s="1"/>
  <c r="J67" i="7"/>
  <c r="I67" i="7" s="1"/>
  <c r="G67" i="7" s="1"/>
  <c r="J71" i="7"/>
  <c r="J72" i="7"/>
  <c r="J76" i="7"/>
  <c r="H14" i="7"/>
  <c r="K14" i="7"/>
  <c r="L14" i="7"/>
  <c r="M14" i="7"/>
  <c r="N14" i="7"/>
  <c r="O14" i="7"/>
  <c r="P14" i="7"/>
  <c r="Q14" i="7"/>
  <c r="R14" i="7"/>
  <c r="S14" i="7"/>
  <c r="T14" i="7"/>
  <c r="U14" i="7"/>
  <c r="V14" i="7"/>
  <c r="W14" i="7"/>
  <c r="J16" i="7"/>
  <c r="I16" i="7" s="1"/>
  <c r="G16" i="7" s="1"/>
  <c r="J17" i="7"/>
  <c r="I17" i="7" s="1"/>
  <c r="G17" i="7" s="1"/>
  <c r="J18" i="7"/>
  <c r="I18" i="7" s="1"/>
  <c r="G18" i="7" s="1"/>
  <c r="J19" i="7"/>
  <c r="I19" i="7" s="1"/>
  <c r="G19" i="7" s="1"/>
  <c r="J20" i="7"/>
  <c r="I20" i="7" s="1"/>
  <c r="G20" i="7" s="1"/>
  <c r="J21" i="7"/>
  <c r="I21" i="7" s="1"/>
  <c r="G21" i="7" s="1"/>
  <c r="J22" i="7"/>
  <c r="I22" i="7" s="1"/>
  <c r="G22" i="7" s="1"/>
  <c r="J23" i="7"/>
  <c r="I23" i="7" s="1"/>
  <c r="G23" i="7" s="1"/>
  <c r="J24" i="7"/>
  <c r="I24" i="7" s="1"/>
  <c r="G24" i="7" s="1"/>
  <c r="J25" i="7"/>
  <c r="I25" i="7" s="1"/>
  <c r="G25" i="7" s="1"/>
  <c r="J26" i="7"/>
  <c r="I26" i="7" s="1"/>
  <c r="G26" i="7" s="1"/>
  <c r="J27" i="7"/>
  <c r="I27" i="7" s="1"/>
  <c r="G27" i="7" s="1"/>
  <c r="J28" i="7"/>
  <c r="I28" i="7" s="1"/>
  <c r="G28" i="7" s="1"/>
  <c r="J15" i="7"/>
  <c r="M70" i="7" l="1"/>
  <c r="M57" i="7"/>
  <c r="I71" i="7"/>
  <c r="G71" i="7" s="1"/>
  <c r="J70" i="7"/>
  <c r="M64" i="7"/>
  <c r="M75" i="7"/>
  <c r="I76" i="7"/>
  <c r="I75" i="7" s="1"/>
  <c r="J75" i="7"/>
  <c r="J64" i="7"/>
  <c r="J36" i="7"/>
  <c r="I60" i="7"/>
  <c r="J57" i="7"/>
  <c r="I53" i="7"/>
  <c r="J40" i="7"/>
  <c r="U29" i="7"/>
  <c r="Q29" i="7"/>
  <c r="L29" i="7"/>
  <c r="L13" i="7" s="1"/>
  <c r="K29" i="7"/>
  <c r="K13" i="7" s="1"/>
  <c r="K90" i="7" s="1"/>
  <c r="W29" i="7"/>
  <c r="S29" i="7"/>
  <c r="S13" i="7" s="1"/>
  <c r="O29" i="7"/>
  <c r="R29" i="7"/>
  <c r="N29" i="7"/>
  <c r="I72" i="7"/>
  <c r="G72" i="7" s="1"/>
  <c r="I65" i="7"/>
  <c r="I64" i="7" s="1"/>
  <c r="I37" i="7"/>
  <c r="I36" i="7" s="1"/>
  <c r="G68" i="7"/>
  <c r="G85" i="7"/>
  <c r="G86" i="7"/>
  <c r="G58" i="7"/>
  <c r="V29" i="7"/>
  <c r="T29" i="7"/>
  <c r="P29" i="7"/>
  <c r="H29" i="7"/>
  <c r="G77" i="7"/>
  <c r="G73" i="7"/>
  <c r="G62" i="7"/>
  <c r="J14" i="7"/>
  <c r="I15" i="7"/>
  <c r="G15" i="5"/>
  <c r="S88" i="7" l="1"/>
  <c r="S90" i="7"/>
  <c r="G76" i="7"/>
  <c r="G75" i="7" s="1"/>
  <c r="I70" i="7"/>
  <c r="L90" i="7"/>
  <c r="N13" i="7"/>
  <c r="N90" i="7" s="1"/>
  <c r="H13" i="7"/>
  <c r="H90" i="7" s="1"/>
  <c r="G70" i="7"/>
  <c r="M56" i="7"/>
  <c r="M29" i="7" s="1"/>
  <c r="M13" i="7" s="1"/>
  <c r="M90" i="7" s="1"/>
  <c r="O13" i="7"/>
  <c r="O90" i="7" s="1"/>
  <c r="W13" i="7"/>
  <c r="J56" i="7"/>
  <c r="J29" i="7" s="1"/>
  <c r="U13" i="7"/>
  <c r="T13" i="7"/>
  <c r="G60" i="7"/>
  <c r="G57" i="7" s="1"/>
  <c r="I57" i="7"/>
  <c r="V13" i="7"/>
  <c r="G53" i="7"/>
  <c r="G40" i="7" s="1"/>
  <c r="I40" i="7"/>
  <c r="R13" i="7"/>
  <c r="Q13" i="7"/>
  <c r="P13" i="7"/>
  <c r="G87" i="7"/>
  <c r="G37" i="7"/>
  <c r="G36" i="7" s="1"/>
  <c r="G65" i="7"/>
  <c r="G64" i="7" s="1"/>
  <c r="I14" i="7"/>
  <c r="G15" i="7"/>
  <c r="G14" i="7" s="1"/>
  <c r="T88" i="7" l="1"/>
  <c r="T90" i="7"/>
  <c r="Q88" i="7"/>
  <c r="Q90" i="7"/>
  <c r="R88" i="7"/>
  <c r="R90" i="7"/>
  <c r="W88" i="7"/>
  <c r="W90" i="7"/>
  <c r="P88" i="7"/>
  <c r="P90" i="7"/>
  <c r="U88" i="7"/>
  <c r="U90" i="7"/>
  <c r="V88" i="7"/>
  <c r="V90" i="7"/>
  <c r="I56" i="7"/>
  <c r="I29" i="7" s="1"/>
  <c r="G56" i="7"/>
  <c r="G29" i="7" s="1"/>
  <c r="G13" i="7" s="1"/>
  <c r="G90" i="7" s="1"/>
  <c r="J13" i="7"/>
  <c r="J90" i="7" s="1"/>
  <c r="I13" i="7" l="1"/>
  <c r="I90" i="7" s="1"/>
  <c r="B10" i="2"/>
  <c r="F8" i="2"/>
  <c r="F9" i="2"/>
  <c r="F15" i="5" l="1"/>
  <c r="M8" i="2" l="1"/>
  <c r="M9" i="2"/>
  <c r="M10" i="2"/>
  <c r="M7" i="2"/>
  <c r="D10" i="2"/>
  <c r="L11" i="2" l="1"/>
  <c r="K11" i="2"/>
  <c r="I11" i="2"/>
  <c r="G11" i="2"/>
  <c r="E11" i="2"/>
  <c r="C11" i="2"/>
  <c r="J10" i="2"/>
  <c r="H10" i="2"/>
  <c r="F10" i="2"/>
  <c r="J9" i="2"/>
  <c r="H9" i="2"/>
  <c r="D9" i="2"/>
  <c r="B9" i="2"/>
  <c r="J8" i="2"/>
  <c r="H8" i="2"/>
  <c r="D8" i="2"/>
  <c r="B8" i="2"/>
  <c r="J7" i="2"/>
  <c r="H7" i="2"/>
  <c r="F7" i="2"/>
  <c r="D7" i="2"/>
  <c r="B7" i="2"/>
  <c r="M11" i="2" l="1"/>
  <c r="B11" i="2"/>
  <c r="D11" i="2"/>
  <c r="H11" i="2"/>
  <c r="F11" i="2"/>
  <c r="J11" i="2"/>
</calcChain>
</file>

<file path=xl/sharedStrings.xml><?xml version="1.0" encoding="utf-8"?>
<sst xmlns="http://schemas.openxmlformats.org/spreadsheetml/2006/main" count="514" uniqueCount="401">
  <si>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</si>
  <si>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</si>
  <si>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</si>
  <si>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</si>
  <si>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</si>
  <si>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</si>
  <si>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</si>
  <si>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</si>
  <si>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</si>
  <si>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</si>
  <si>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</si>
  <si>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</si>
  <si>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</si>
  <si>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</si>
  <si>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</si>
  <si>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</si>
  <si>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</si>
  <si>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</si>
  <si>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</si>
  <si>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</si>
  <si>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</si>
  <si>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</si>
  <si>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</si>
  <si>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</si>
  <si>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</si>
  <si>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</si>
  <si>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</si>
  <si>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</si>
  <si>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</si>
  <si>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Общеобразовательный цикл</t>
  </si>
  <si>
    <t>Литература</t>
  </si>
  <si>
    <t>Иностранный язык</t>
  </si>
  <si>
    <t>История</t>
  </si>
  <si>
    <t>Математика</t>
  </si>
  <si>
    <t>Физическая культура</t>
  </si>
  <si>
    <t>Основы философии</t>
  </si>
  <si>
    <t>Психология общения</t>
  </si>
  <si>
    <t>Профессиональный цикл</t>
  </si>
  <si>
    <t>Учебная практика</t>
  </si>
  <si>
    <t>Промежуточная аттестация, всего ак.ч.</t>
  </si>
  <si>
    <t>Практика, всего ак.ч.</t>
  </si>
  <si>
    <t>ИТОГО:</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</si>
  <si>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</si>
  <si>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</si>
  <si>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</si>
  <si>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</si>
  <si>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</si>
  <si>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</si>
  <si>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</si>
  <si>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</si>
  <si>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</si>
  <si>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</si>
  <si>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</si>
  <si>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</si>
  <si>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</si>
  <si>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</si>
  <si>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</si>
  <si>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6</t>
  </si>
  <si>
    <t>Безопасность жизнедеятельности</t>
  </si>
  <si>
    <t>Иностранный язык в профессиональной 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</si>
  <si>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</si>
  <si>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</si>
  <si>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</si>
  <si>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</si>
  <si>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</si>
  <si>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</si>
  <si>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</si>
  <si>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</si>
  <si>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ЕН 00</t>
  </si>
  <si>
    <t>ЕН 01</t>
  </si>
  <si>
    <t>ЕН 02</t>
  </si>
  <si>
    <t>ОП 00</t>
  </si>
  <si>
    <t>Общепрофессиональные дисциплины</t>
  </si>
  <si>
    <t>ОП 01</t>
  </si>
  <si>
    <t>ОП 02</t>
  </si>
  <si>
    <t>ОП 03</t>
  </si>
  <si>
    <t>ОП 04</t>
  </si>
  <si>
    <t>ОП 05</t>
  </si>
  <si>
    <t>ОП 07</t>
  </si>
  <si>
    <t>ПМ 00</t>
  </si>
  <si>
    <t>ПМ 01</t>
  </si>
  <si>
    <t>Математический и общий естественнонаучный цикл</t>
  </si>
  <si>
    <t>ОГСЭ 01</t>
  </si>
  <si>
    <t>ОГСЭ 02</t>
  </si>
  <si>
    <t>ОГСЭ 03</t>
  </si>
  <si>
    <t>ОГСЭ 04</t>
  </si>
  <si>
    <t>ОГСЭ 05</t>
  </si>
  <si>
    <t>Всего часов  в неделю</t>
  </si>
  <si>
    <t>в т.ч.</t>
  </si>
  <si>
    <t>Объем образовательной программы</t>
  </si>
  <si>
    <t>3. Перечень кабинетов, лабораторий, мастерских и др. для подготовки по профессии / специальности СПО</t>
  </si>
  <si>
    <t>№</t>
  </si>
  <si>
    <t>4. Пояснительная записка</t>
  </si>
  <si>
    <t>4.2. Формирование структуры ООП с учетом вариативной части</t>
  </si>
  <si>
    <t>Закона РФ "Об образовании в Российской Федерации" № 273 от 29.12.2012г.</t>
  </si>
  <si>
    <t>Залы:</t>
  </si>
  <si>
    <t>УЧЕБНЫЙ ПЛАН</t>
  </si>
  <si>
    <t>по специальности среднего профессионального образования</t>
  </si>
  <si>
    <t>очная</t>
  </si>
  <si>
    <t>2. План учебного процесса</t>
  </si>
  <si>
    <t xml:space="preserve">Русский язык </t>
  </si>
  <si>
    <t>Физика</t>
  </si>
  <si>
    <t>Лаборатории:</t>
  </si>
  <si>
    <t>IV курс</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</si>
  <si>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</si>
  <si>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</si>
  <si>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</si>
  <si>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</si>
  <si>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4 курс</t>
  </si>
  <si>
    <t>7 семестр</t>
  </si>
  <si>
    <t>8 семестр</t>
  </si>
  <si>
    <t>ТО-17 нед.</t>
  </si>
  <si>
    <t>МДК 01.01</t>
  </si>
  <si>
    <t>МДК 04.01</t>
  </si>
  <si>
    <t>МДК 04.02</t>
  </si>
  <si>
    <t>Производственная практика</t>
  </si>
  <si>
    <t>8</t>
  </si>
  <si>
    <t>География</t>
  </si>
  <si>
    <t>Эк - экзамен комплексный</t>
  </si>
  <si>
    <t>Производственная  практика</t>
  </si>
  <si>
    <t>Эм</t>
  </si>
  <si>
    <t>Эм-экзамен по модулю</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</si>
  <si>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</si>
  <si>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</si>
  <si>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 xml:space="preserve">Циклы </t>
  </si>
  <si>
    <t>Объем образовательной программы в академических часах</t>
  </si>
  <si>
    <t>Стандарт</t>
  </si>
  <si>
    <t>Учебный план</t>
  </si>
  <si>
    <t>вариативная часть</t>
  </si>
  <si>
    <t>Общий гуманитарный  и социально экономический цикл</t>
  </si>
  <si>
    <t xml:space="preserve">не менее </t>
  </si>
  <si>
    <t>Общепрофессиональный цикл</t>
  </si>
  <si>
    <t>Формируемые компетенции</t>
  </si>
  <si>
    <t xml:space="preserve">Государственная итоговая аттестация </t>
  </si>
  <si>
    <t>Изменения в структуру образовательной программы не внесены</t>
  </si>
  <si>
    <t>Дипломный проект (работа)</t>
  </si>
  <si>
    <t>Выполнение дипломного проекта (работы) с</t>
  </si>
  <si>
    <t>с</t>
  </si>
  <si>
    <t>(всего 4нед.)</t>
  </si>
  <si>
    <t>Защита дипломного проекта (работы)</t>
  </si>
  <si>
    <t>2</t>
  </si>
  <si>
    <t>Родная литература</t>
  </si>
  <si>
    <t>Информатика</t>
  </si>
  <si>
    <t>Обществознание</t>
  </si>
  <si>
    <t>Химия</t>
  </si>
  <si>
    <t>Биология</t>
  </si>
  <si>
    <t>ОП 08</t>
  </si>
  <si>
    <t>ОП 09</t>
  </si>
  <si>
    <t>ОП 10</t>
  </si>
  <si>
    <r>
      <t xml:space="preserve">1. Сводные данные по бюджету времени </t>
    </r>
    <r>
      <rPr>
        <i/>
        <sz val="14"/>
        <rFont val="Arial Narrow"/>
        <family val="2"/>
        <charset val="204"/>
      </rPr>
      <t>(в академических часах и неделях)</t>
    </r>
  </si>
  <si>
    <t>Аудиторные занятия</t>
  </si>
  <si>
    <t xml:space="preserve">в т.ч. лабораторные и практические занятия </t>
  </si>
  <si>
    <t>Основы бережливого производства</t>
  </si>
  <si>
    <t>Кабинеты:</t>
  </si>
  <si>
    <t>социально-экономических дисциплин;</t>
  </si>
  <si>
    <t>математики;</t>
  </si>
  <si>
    <t>информатики;</t>
  </si>
  <si>
    <t>информационных технологий в профессиональной деятельности;</t>
  </si>
  <si>
    <t>Спортивный зал;</t>
  </si>
  <si>
    <t>библиотека, читальный зал с выходом в интернет;</t>
  </si>
  <si>
    <t>актовый зал.</t>
  </si>
  <si>
    <t>ЭК</t>
  </si>
  <si>
    <t>ГИА 00</t>
  </si>
  <si>
    <t>МДК 02.01</t>
  </si>
  <si>
    <t>МДК 02.02</t>
  </si>
  <si>
    <t>УП 02</t>
  </si>
  <si>
    <t>ПП 02</t>
  </si>
  <si>
    <t>УП 01</t>
  </si>
  <si>
    <t>ПП 01</t>
  </si>
  <si>
    <t>МДК 01.02</t>
  </si>
  <si>
    <t>ОДБ 14</t>
  </si>
  <si>
    <t>ОДБ 13</t>
  </si>
  <si>
    <t>ОДБ 12</t>
  </si>
  <si>
    <t>ОДБ 11</t>
  </si>
  <si>
    <t>ОДП 10</t>
  </si>
  <si>
    <t>ОДБ 09</t>
  </si>
  <si>
    <t>ОДБ 08</t>
  </si>
  <si>
    <t>ОДБ 07</t>
  </si>
  <si>
    <t>ОДБ 06</t>
  </si>
  <si>
    <t>ОДП 05</t>
  </si>
  <si>
    <t>ОДБ 04</t>
  </si>
  <si>
    <t>ОДБ 03</t>
  </si>
  <si>
    <t>ОДБ 02</t>
  </si>
  <si>
    <t>ОД 00</t>
  </si>
  <si>
    <t>ОДБ 01</t>
  </si>
  <si>
    <t>Консультации, в т.ч. ИОП</t>
  </si>
  <si>
    <t>Курсовая работа Индивидуальный общеобраз. проект</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</si>
  <si>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</si>
  <si>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</si>
  <si>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</si>
  <si>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</si>
  <si>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</si>
  <si>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</si>
  <si>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по программе базовой подготовки</t>
  </si>
  <si>
    <t xml:space="preserve">Информационные системы и программирование </t>
  </si>
  <si>
    <t>код</t>
  </si>
  <si>
    <t>наименование специальности</t>
  </si>
  <si>
    <t>Уровень образования, необходимый для приема на обучение</t>
  </si>
  <si>
    <t>Основное общее образование</t>
  </si>
  <si>
    <t>Квалификация:</t>
  </si>
  <si>
    <t>Направаление:</t>
  </si>
  <si>
    <t>Информатика и вычислительная техника</t>
  </si>
  <si>
    <t>Область профессиональной деятельности:</t>
  </si>
  <si>
    <t>Форма обучения:</t>
  </si>
  <si>
    <t>Нормативный срок освоения ОПОП:</t>
  </si>
  <si>
    <t>3 г. 10 мес.</t>
  </si>
  <si>
    <t>Год начала подготовки по УП:</t>
  </si>
  <si>
    <t>Профиль получаемого профессионального образования:</t>
  </si>
  <si>
    <t>Технологический</t>
  </si>
  <si>
    <t xml:space="preserve">Приказ об утверждении ФГОС </t>
  </si>
  <si>
    <t>от</t>
  </si>
  <si>
    <t>Элементы высшей математики</t>
  </si>
  <si>
    <t>Дискретная математика с элементами математической логики</t>
  </si>
  <si>
    <t>Теория вероятностей и математическая статистика</t>
  </si>
  <si>
    <t>Операционные системы и среды</t>
  </si>
  <si>
    <t>Архитектура аппаратных средств</t>
  </si>
  <si>
    <t>Информационные технологии</t>
  </si>
  <si>
    <t>Правовое обеспечение профессиональной деятельности</t>
  </si>
  <si>
    <t>Численные методы</t>
  </si>
  <si>
    <t>ОП 12</t>
  </si>
  <si>
    <t>ОП 13</t>
  </si>
  <si>
    <t>ОП 14</t>
  </si>
  <si>
    <t>Разработка модулей программного обеспечения для компьютерных систем</t>
  </si>
  <si>
    <t>Разработка программных модулей</t>
  </si>
  <si>
    <t>Поддержка и тестирование программных модулей</t>
  </si>
  <si>
    <t>Разработка мобильных приложений</t>
  </si>
  <si>
    <t>Системное программирование</t>
  </si>
  <si>
    <t>Осуществление интеграции программных модулей</t>
  </si>
  <si>
    <t>МДК 01.04</t>
  </si>
  <si>
    <t>ПМ 02</t>
  </si>
  <si>
    <t>ЕН 03</t>
  </si>
  <si>
    <t>Технология разработки программного обеспечения</t>
  </si>
  <si>
    <t>Инструментальные средства разработки программного обеспечения</t>
  </si>
  <si>
    <t>Математическое моделирование</t>
  </si>
  <si>
    <t>Сопровождение и обслуживание программного обеспечения компьютерных систем</t>
  </si>
  <si>
    <t>Внедрение и поддержка компьютерных систем</t>
  </si>
  <si>
    <t>Обеспечение качества функционирования компьютерных систем</t>
  </si>
  <si>
    <t>УП 04</t>
  </si>
  <si>
    <t>ПП 04</t>
  </si>
  <si>
    <t>Разработка, администрирование и защита баз данных</t>
  </si>
  <si>
    <t>Технология разработки и защиты баз данных</t>
  </si>
  <si>
    <t>МДК 02.03</t>
  </si>
  <si>
    <t>МДК 01.03</t>
  </si>
  <si>
    <t>Обязательная часть циклов ОПОП</t>
  </si>
  <si>
    <t>Учебная практика МДК 01.01</t>
  </si>
  <si>
    <t>Производственная практика по ПМ 01</t>
  </si>
  <si>
    <t>ПМ 04</t>
  </si>
  <si>
    <t>МДК 11.01</t>
  </si>
  <si>
    <t>УП 11</t>
  </si>
  <si>
    <t>ПП 11</t>
  </si>
  <si>
    <t>Общий гуманитарнй и социально-экономический цикл</t>
  </si>
  <si>
    <t>Основы алгоритмизации и программирования</t>
  </si>
  <si>
    <t>Основы проектирования баз данных</t>
  </si>
  <si>
    <t>Стандартизация, сертификация и техническое документоведение</t>
  </si>
  <si>
    <t>Компьютерные сети</t>
  </si>
  <si>
    <t>Соадминистрирование баз данных и серверов</t>
  </si>
  <si>
    <t>ПМ 07</t>
  </si>
  <si>
    <t>Учебная практика МДК 11.01</t>
  </si>
  <si>
    <t>Производственная практика по МДК 11.01</t>
  </si>
  <si>
    <t>4, 6</t>
  </si>
  <si>
    <t>3, 4</t>
  </si>
  <si>
    <t>3, 5, 7</t>
  </si>
  <si>
    <t xml:space="preserve">3, 4 </t>
  </si>
  <si>
    <t>5, 6</t>
  </si>
  <si>
    <t>Другие формы:  РК, ИК</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</si>
  <si>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</si>
  <si>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</si>
  <si>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</si>
  <si>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</si>
  <si>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</si>
  <si>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</si>
  <si>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</si>
  <si>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</si>
  <si>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</si>
  <si>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</si>
  <si>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Организация учебного процесса и режим занятий, в том числе:</t>
  </si>
  <si>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</si>
  <si>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</si>
  <si>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Формы и процедуры текущего контроля знаний, система оценивания:</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</si>
  <si>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</si>
  <si>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Организация консультаций:</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</si>
  <si>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</si>
  <si>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</si>
  <si>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</si>
  <si>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</si>
  <si>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Студент сдает все экзамены и зачеты, предусмотренные утвержденным учебным планом по программе специалистов среднего звена.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</si>
  <si>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</si>
  <si>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</si>
  <si>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</si>
  <si>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На основании 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 введена дисциплина "Основы безопасности и защиты Родины", вместо дисциплины "Основы безопасности жизнедеятельности".</t>
  </si>
  <si>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</si>
  <si>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</si>
  <si>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</si>
  <si>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</si>
  <si>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СГ.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</si>
  <si>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</si>
  <si>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Описывается процедура проведения ГИА сроки её проведения и условия организации. Уровень заданий, порядок оценки.</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</si>
  <si>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</si>
  <si>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</si>
  <si>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</si>
  <si>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</si>
  <si>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</si>
  <si>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</si>
  <si>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</si>
  <si>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</si>
  <si>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</si>
  <si>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</si>
  <si>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</si>
  <si>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</si>
  <si>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</si>
  <si>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</si>
  <si>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</si>
  <si>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</si>
  <si>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</si>
  <si>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</si>
  <si>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</si>
  <si>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</si>
  <si>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t>Государственный экзамен</t>
  </si>
  <si>
    <t>Основы безопасности и защиты Родины</t>
  </si>
  <si>
    <t>Учебная практика осуществляется в учебных группах. Учебная практика проводится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09.02.07 "Информационные системы и программирование"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</si>
  <si>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ППССЗ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ППССЗ по специальности 09.02.07 "Информационные системы и программирование"  составляет 1 год. С учетом этого, срок обучения по ППССЗ увеличивается на 52 недели, в том числе: 39 недель –теоретическое обучение, 2– недели промежуточная аттестация, 11 недель – каникулы. </t>
  </si>
  <si>
    <t xml:space="preserve">ФГОС СПО специальности 09.02.07 "Информационные системы и программирование"  дает возможность образовательному учреждению использовать примерно 30% от общего объема времени на формирования вариативной части циклов ППССЗ.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t>
  </si>
  <si>
    <t xml:space="preserve">Добавленные дисциплины: </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</si>
  <si>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</si>
  <si>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r>
      <rPr>
        <u/>
        <sz val="12"/>
        <rFont val="Arial Narrow"/>
        <family val="2"/>
        <charset val="204"/>
      </rPr>
      <t>По циклу ОГСЭ</t>
    </r>
    <r>
      <rPr>
        <sz val="12"/>
        <rFont val="Arial Narrow"/>
        <family val="2"/>
        <charset val="204"/>
      </rPr>
      <t xml:space="preserve"> предусмотрен комплексный экзамен в четвертом семесте по дисциплинам: ЕН 01 "Элементы высшей математики", ЕН 02 "Дискретная математика с элементами математической логики", ЕН 03 "Теория вероятностей и математическая статистика"</t>
    </r>
  </si>
  <si>
    <r>
      <t xml:space="preserve">4.4.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</si>
  <si>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rPr>
        <u/>
        <sz val="12"/>
        <rFont val="Arial Narrow"/>
        <family val="2"/>
        <charset val="204"/>
      </rPr>
      <t xml:space="preserve">В профессиональном цикле </t>
    </r>
    <r>
      <rPr>
        <sz val="12"/>
        <rFont val="Arial Narrow"/>
        <family val="2"/>
        <charset val="204"/>
      </rPr>
      <t xml:space="preserve"> экзамены проводятся по всем профессиональным модулям. На проведение практик, в ГБПОУ "КБКС" по специальности 09.02.07 "Информационные системы и программирование", отводится 40 %  от объёма профессионального цикла образовательной программы, по завершению которых проводятся дифференцированные зачеты.</t>
    </r>
  </si>
  <si>
    <t xml:space="preserve">На ГИА отводится 216 часов, из них на выполнение дипломной работы - 144 часа, защита дипломной работы - 72 часа. Государсвенный экзамен проводится в виде демонстрационного экзамена.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</si>
  <si>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 xml:space="preserve"> 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09.02.07 "Информационные системы и программирование", Государственная итоговая аттестация проводится в форме  защиты дипломной работы (проекта) и демонстрационного экзамена. </t>
  </si>
  <si>
    <t>1.</t>
  </si>
  <si>
    <t>2.</t>
  </si>
  <si>
    <t>3.</t>
  </si>
  <si>
    <t>4.</t>
  </si>
  <si>
    <t>5.</t>
  </si>
  <si>
    <t>6.</t>
  </si>
  <si>
    <t>9.</t>
  </si>
  <si>
    <t>10.</t>
  </si>
  <si>
    <t>ОП 16</t>
  </si>
  <si>
    <t>Экологические основы природопользования</t>
  </si>
  <si>
    <t>В общепрофессиональном циклке предусмотрены комплексные экзамены по дисциплинам ОП 05 "Основы алгоритмизации и программирования"и ОП 06 "Основы проектирования баз данных", по дисциплине "Основы бережливого производства" предусмотрена промежуточная аттестация в форме итогового контроля, по ОП 16 "Экологические основы природопользования" - в виде зачета. По все остальным дисциплина запланирован дифференцированный зачет.</t>
  </si>
  <si>
    <t xml:space="preserve">06 Связь, информационные и коммуникационные технологии </t>
  </si>
  <si>
    <t>4.6. Планирование промежуточной аттестации:</t>
  </si>
  <si>
    <t>4.7. Порядок организации самостоятельной работы (в случае наличия) и оценка её результатов:</t>
  </si>
  <si>
    <t>4.7.1. Общеобразовательный цикл</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</si>
  <si>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</si>
  <si>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t xml:space="preserve">На основную часть отводится 69% от объема образовательной программы, вариативную часть предоставлено 29% (1296) часа, которые распределены следующим образом:
</t>
  </si>
  <si>
    <t>ТО - 22 нед. ПА-2 нед</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</si>
  <si>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данном учебном плане объем работы обучающихся во взаимодействии с преподавателем составляет 98,1% от объема учебных циклов образовательной программы, следовательно, самостоятельная работа обучающихся составляет 1,9%.</t>
  </si>
  <si>
    <t>по 23.06.2028</t>
  </si>
  <si>
    <t>по 16.06.2028</t>
  </si>
  <si>
    <t>по 30.06.2028</t>
  </si>
  <si>
    <t xml:space="preserve"> ПМ 11</t>
  </si>
  <si>
    <t>приказа от 9 декабря 2016 г. N 1547 "Об утверждении федерального образовательного стандарта среднего профессионального образования 09.02.07 Информационные системы и программирование</t>
  </si>
  <si>
    <t>При изучении дисциплины "Родной язык и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"Русский (родной) язык и литература", "Кабардино-черкесский (родной) язык и литература , "Карачаево-балкарский (родной) язык и литература".</t>
  </si>
  <si>
    <t>Экономика отрасли и основы финансовой грамотности</t>
  </si>
  <si>
    <t>Менедмент в профессиональной деятельности</t>
  </si>
  <si>
    <t>Основы социологии, политологии и культура профессиональной коммуникации</t>
  </si>
  <si>
    <t>ПМв 12</t>
  </si>
  <si>
    <t>Выполнение работ по прфессии рабочего 14601 "Монтажник оборудования связи"</t>
  </si>
  <si>
    <t>Технология выполнения работ в соответствии с должностными обязанностями монтажника оборудования связи</t>
  </si>
  <si>
    <t>МДК 12.01</t>
  </si>
  <si>
    <t>УП 12</t>
  </si>
  <si>
    <t>ПП 12</t>
  </si>
  <si>
    <t>Учебная практика по МДК 12.01</t>
  </si>
  <si>
    <t>Производственная практика по МДК 12.01</t>
  </si>
  <si>
    <t>Программист</t>
  </si>
  <si>
    <t>ТО-17нед.</t>
  </si>
  <si>
    <t>ТО - 13 нед. УП - 3 нед. ПП - 6 нед. ПА - 2 нед</t>
  </si>
  <si>
    <t>ТО - 16 нед. УП - 2 нед. ПП - 4 нед.      ПА - 2 нед</t>
  </si>
  <si>
    <t>7</t>
  </si>
  <si>
    <t>6м</t>
  </si>
  <si>
    <t>8м</t>
  </si>
  <si>
    <t>6Кв</t>
  </si>
  <si>
    <t>4м</t>
  </si>
  <si>
    <t>4К</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</si>
  <si>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                                                                                                                                                        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</si>
  <si>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ОП 06</t>
  </si>
  <si>
    <t>ОП 11</t>
  </si>
  <si>
    <t>УП - 4 нед, ПП - 9 нед, ПА - 1 нед. ГИА - 6 нед</t>
  </si>
  <si>
    <t>ТО - 21 нед., ПА - 1 нед.</t>
  </si>
  <si>
    <t>Основы социологии, политологии и культура профессионального общения</t>
  </si>
  <si>
    <t>Монтаж, разделка и оконцевание телекоммуникационного кабеля
Монтаж станционных кабелей с выборкой из групп отдельных жил не по порядку
Монтаж телекоммуникационного кабеля и проводов сигнализации, кроссировок
Монтаж экранированных телекоммуникационных кабелей и проводов
Прозвонка жил телекоммуникационных кабелей, проводов и кроссировок
Проверка целостности кабеля, определение его длины и характеристик инструментальным методом
Выполнение входного контроля телекоммуникационного кабеля
Нанесение маркировки (бирок) на проложенный кабель и установленное оборудование
Применение проектной и нормативной документации при монтаже телекоммуникационных кабелей
Использование ручного и механизированного инструмента при монтаже телекоммуникационных кабелей</t>
  </si>
  <si>
    <t>Выполнение работ по профессии "Монтажник оборудования связи"    Технология выполнения работ в соответствии с должностными обязанностями монтажника оборудования связи</t>
  </si>
  <si>
    <t xml:space="preserve">ПМв 06            МДК 06.01        </t>
  </si>
  <si>
    <t>Профессиональный модуль ПМ 06 "Выполнение работ по профессии "Монтажник оборудования связи" сформированы в вариативной части образовательной программы колледжем по согласованию с организацией-партнером и работодателем для повышения конкурентных способностей выпускников с учетом потребностей регионального рынка труда и региональной корпоративной потребности в подготовке кадров.</t>
  </si>
  <si>
    <t>приказа Министерства просвещения РФ от 14 июля 2023 г. N 534 "Об утверждении Перечня профессий рабочих, должностей служащих, по которым осуществляется профессиональное обучение";</t>
  </si>
  <si>
    <t>приказа Министерства труда и социальной защиты РФ от 17 ноября 2020 г. № 791н “Об утверждении профессионального стандарта «Специалист по монтажу телекоммуникационного оборудования”</t>
  </si>
  <si>
    <t>Профессионального стандарта "Программист", утвержден приказом Министерства труда и социальной защиты Российской Федерации от 18 ноября 2013 г. N 679н (зарегистрирован Министерством юстиции Российской Федерации 18 декабря 2013 г., регистрационный N 30635);</t>
  </si>
  <si>
    <t>(ред. от 01.09.2022)</t>
  </si>
  <si>
    <t>ПМ 01 Разработка модулей программного обеспечения для компьютерных систем</t>
  </si>
  <si>
    <t>ПМ 02 Осуществление интеграции программных модулей</t>
  </si>
  <si>
    <t>ПМ 04 Сопровождение и обслуживание программного обеспечения компьютерных систем</t>
  </si>
  <si>
    <t>ПМ 11 Разработка, администрирование и защита баз данных</t>
  </si>
  <si>
    <t>ПМ 12 Выполнение работ по прфессии рабочего 14601 "Монтажник оборудования связи"</t>
  </si>
  <si>
    <t xml:space="preserve">Производственная </t>
  </si>
  <si>
    <t>Учебная</t>
  </si>
  <si>
    <t>6. Программа базовой подготовки</t>
  </si>
  <si>
    <t>6.1</t>
  </si>
  <si>
    <t>6.2</t>
  </si>
  <si>
    <t>5. Государственная  (итоговая) аттестация:</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</si>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</sst>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_-"/>
    <numFmt numFmtId="165" formatCode="_-* #,##0.00\ _₽_-;\-* #,##0.00\ _₽_-;_-* &quot;-&quot;??\ _₽_-;_-@_-"/>
    <numFmt numFmtId="166" formatCode="dd/mm/yy;@"/>
    <numFmt numFmtId="167" formatCode="#,##0;[Red]#,##0"/>
  </numFmts>
  <fonts count="45"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b/>
      <sz val="14"/>
      <name val="Times New Roman"/>
      <family val="1"/>
      <charset val="204"/>
    </font>
    <font>
      <sz val="14"/>
      <color theme="0" tint="-0.14999847407452621"/>
      <name val="Arial Narrow"/>
      <family val="2"/>
      <charset val="204"/>
    </font>
    <font>
      <b/>
      <sz val="14"/>
      <color theme="0" tint="-0.14999847407452621"/>
      <name val="Arial Narrow"/>
      <family val="2"/>
      <charset val="204"/>
    </font>
    <font>
      <sz val="11"/>
      <color theme="0" tint="-0.14999847407452621"/>
      <name val="Arial Narrow"/>
      <family val="2"/>
      <charset val="204"/>
    </font>
    <font>
      <sz val="12"/>
      <color theme="1"/>
      <name val="Times New Roman"/>
      <family val="1"/>
      <charset val="204"/>
    </font>
    <font>
      <b/>
      <sz val="18"/>
      <color rgb="FF000000"/>
      <name val="Arial Narrow"/>
      <family val="2"/>
      <charset val="204"/>
    </font>
    <font>
      <u/>
      <sz val="13"/>
      <color theme="1"/>
      <name val="Arial Narrow"/>
      <family val="2"/>
      <charset val="204"/>
    </font>
    <font>
      <sz val="13"/>
      <color theme="1"/>
      <name val="Arial Narrow"/>
      <family val="2"/>
      <charset val="204"/>
    </font>
    <font>
      <i/>
      <sz val="8"/>
      <color theme="1"/>
      <name val="Arial Narrow"/>
      <family val="2"/>
      <charset val="204"/>
    </font>
    <font>
      <b/>
      <sz val="11"/>
      <color theme="1"/>
      <name val="Arial Narrow"/>
      <family val="2"/>
      <charset val="204"/>
    </font>
    <font>
      <u val="singleAccounting"/>
      <sz val="14"/>
      <color theme="1"/>
      <name val="Arial Narrow"/>
      <family val="2"/>
      <charset val="204"/>
    </font>
    <font>
      <i/>
      <sz val="12"/>
      <color theme="1"/>
      <name val="Arial Narrow"/>
      <family val="2"/>
      <charset val="204"/>
    </font>
    <font>
      <u/>
      <sz val="11"/>
      <color theme="10"/>
      <name val="Calibri"/>
      <family val="2"/>
      <charset val="204"/>
      <scheme val="minor"/>
    </font>
    <font>
      <i/>
      <sz val="12"/>
      <name val="Arial Narrow"/>
      <family val="2"/>
      <charset val="204"/>
    </font>
    <font>
      <u/>
      <sz val="12"/>
      <name val="Arial Narrow"/>
      <family val="2"/>
      <charset val="204"/>
    </font>
    <font>
      <b/>
      <sz val="8"/>
      <name val="Arial Narrow"/>
      <family val="2"/>
      <charset val="204"/>
    </font>
    <font>
      <b/>
      <sz val="16"/>
      <color rgb="FF000000"/>
      <name val="Arial Narrow"/>
      <family val="2"/>
      <charset val="204"/>
    </font>
    <font>
      <sz val="16"/>
      <color rgb="FFFF0000"/>
      <name val="Arial Narrow"/>
      <family val="2"/>
      <charset val="204"/>
    </font>
    <font>
      <sz val="16"/>
      <color rgb="FF000000"/>
      <name val="Arial Narrow"/>
      <family val="2"/>
      <charset val="204"/>
    </font>
    <font>
      <b/>
      <sz val="16"/>
      <color theme="1"/>
      <name val="Times New Roman"/>
      <family val="1"/>
      <charset val="204"/>
    </font>
    <font>
      <sz val="16"/>
      <color theme="1"/>
      <name val="Times New Roman"/>
      <family val="1"/>
      <charset val="204"/>
    </font>
    <font>
      <sz val="16"/>
      <color theme="1"/>
      <name val="Arial Narrow"/>
      <family val="2"/>
      <charset val="204"/>
    </font>
    <font>
      <sz val="14"/>
      <name val="Times New Roman"/>
      <family val="1"/>
      <charset val="204"/>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0"/>
        <bgColor indexed="64"/>
      </patternFill>
    </fill>
    <fill>
      <patternFill patternType="solid">
        <fgColor rgb="FF00B050"/>
        <bgColor indexed="64"/>
      </patternFill>
    </fill>
    <fill>
      <patternFill patternType="solid">
        <fgColor theme="9" tint="0.79998168889431442"/>
        <bgColor indexed="64"/>
      </patternFill>
    </fill>
  </fills>
  <borders count="3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165" fontId="1" fillId="0" borderId="0" applyFont="0" applyFill="0" applyBorder="0" applyAlignment="0" applyProtection="0"/>
    <xf numFmtId="0" fontId="34" fillId="0" borderId="0" applyNumberFormat="0" applyFill="0" applyBorder="0" applyAlignment="0" applyProtection="0"/>
  </cellStyleXfs>
  <cellXfs count="353">
    <xf numFmtId="0" fontId="0" fillId="0" borderId="0" xfId="0"/>
    <xf numFmtId="0" fontId="9" fillId="0" borderId="0" xfId="0" applyFont="1"/>
    <xf numFmtId="0" fontId="8"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8" fillId="0" borderId="0" xfId="0" applyFont="1"/>
    <xf numFmtId="0" fontId="9" fillId="0" borderId="2" xfId="0" applyFont="1" applyBorder="1" applyAlignment="1">
      <alignment horizontal="center" vertical="center"/>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3"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1" fillId="0" borderId="22"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12" fillId="0" borderId="0" xfId="0" applyFont="1" applyAlignment="1">
      <alignment vertical="center"/>
    </xf>
    <xf numFmtId="0" fontId="12" fillId="0" borderId="2" xfId="0" applyFont="1" applyBorder="1" applyAlignment="1">
      <alignment horizontal="center" vertical="center" wrapText="1"/>
    </xf>
    <xf numFmtId="49" fontId="11" fillId="0" borderId="14" xfId="2" applyNumberFormat="1" applyFont="1" applyFill="1" applyBorder="1" applyAlignment="1">
      <alignment horizontal="left" vertical="center" wrapText="1"/>
    </xf>
    <xf numFmtId="0" fontId="11" fillId="0" borderId="0" xfId="0" applyFont="1" applyAlignment="1">
      <alignment horizontal="center" vertical="center"/>
    </xf>
    <xf numFmtId="1" fontId="17"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1" fontId="11" fillId="0" borderId="0" xfId="0" applyNumberFormat="1" applyFont="1" applyAlignment="1">
      <alignment horizontal="center" vertical="center"/>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5" fillId="0" borderId="0" xfId="0" applyFont="1" applyAlignment="1">
      <alignment vertical="center"/>
    </xf>
    <xf numFmtId="0" fontId="26" fillId="0" borderId="0" xfId="0" applyFont="1" applyAlignment="1">
      <alignment horizontal="justify" vertical="center"/>
    </xf>
    <xf numFmtId="0" fontId="8" fillId="5" borderId="2" xfId="0" applyFont="1" applyFill="1" applyBorder="1" applyAlignment="1">
      <alignment horizontal="center" vertical="center" wrapText="1"/>
    </xf>
    <xf numFmtId="0" fontId="8" fillId="6" borderId="0" xfId="0" applyFont="1" applyFill="1" applyAlignment="1">
      <alignment horizontal="left" vertical="center"/>
    </xf>
    <xf numFmtId="0" fontId="8" fillId="5" borderId="2" xfId="0" applyFont="1" applyFill="1" applyBorder="1" applyAlignment="1">
      <alignment horizontal="left" vertical="center" wrapText="1"/>
    </xf>
    <xf numFmtId="0" fontId="8" fillId="5" borderId="2" xfId="0" applyFont="1" applyFill="1" applyBorder="1" applyAlignment="1">
      <alignment vertical="center" wrapText="1"/>
    </xf>
    <xf numFmtId="0" fontId="8" fillId="5" borderId="8" xfId="0" applyFont="1" applyFill="1" applyBorder="1" applyAlignment="1">
      <alignment horizontal="left" wrapText="1"/>
    </xf>
    <xf numFmtId="0" fontId="8" fillId="5" borderId="2" xfId="0" applyFont="1" applyFill="1" applyBorder="1" applyAlignment="1">
      <alignment horizontal="left"/>
    </xf>
    <xf numFmtId="0" fontId="8" fillId="0" borderId="2" xfId="0" applyFont="1" applyBorder="1" applyAlignment="1">
      <alignment horizontal="center" vertical="center"/>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xf numFmtId="0" fontId="9" fillId="0" borderId="0" xfId="0" applyFont="1" applyBorder="1" applyAlignment="1"/>
    <xf numFmtId="0" fontId="7" fillId="0" borderId="0" xfId="0" applyFont="1" applyBorder="1" applyAlignment="1">
      <alignment vertical="center"/>
    </xf>
    <xf numFmtId="0" fontId="10" fillId="0" borderId="0" xfId="0" applyFont="1" applyBorder="1" applyAlignment="1"/>
    <xf numFmtId="165" fontId="10" fillId="0" borderId="0" xfId="4" applyFont="1" applyBorder="1" applyAlignment="1">
      <alignment wrapText="1"/>
    </xf>
    <xf numFmtId="0" fontId="11" fillId="0" borderId="0" xfId="0" applyFont="1" applyBorder="1" applyAlignment="1">
      <alignment vertical="center"/>
    </xf>
    <xf numFmtId="0" fontId="6" fillId="0" borderId="0" xfId="0" applyFont="1" applyBorder="1" applyAlignment="1">
      <alignment vertical="center"/>
    </xf>
    <xf numFmtId="0" fontId="9" fillId="0" borderId="30" xfId="0" applyFont="1" applyBorder="1"/>
    <xf numFmtId="0" fontId="29" fillId="0" borderId="0" xfId="0" applyFont="1" applyBorder="1" applyAlignment="1"/>
    <xf numFmtId="0" fontId="29" fillId="0" borderId="0" xfId="0" applyFont="1" applyBorder="1" applyAlignment="1">
      <alignment horizontal="center"/>
    </xf>
    <xf numFmtId="166" fontId="29" fillId="0" borderId="30" xfId="0" applyNumberFormat="1" applyFont="1" applyBorder="1" applyAlignment="1">
      <alignment horizontal="center"/>
    </xf>
    <xf numFmtId="0" fontId="30" fillId="0" borderId="0" xfId="0" applyFont="1" applyBorder="1" applyAlignment="1">
      <alignment horizontal="center" vertical="center"/>
    </xf>
    <xf numFmtId="0" fontId="30" fillId="0" borderId="0" xfId="0" applyFont="1" applyBorder="1" applyAlignment="1"/>
    <xf numFmtId="165" fontId="10" fillId="0" borderId="0" xfId="4" applyFont="1" applyBorder="1" applyAlignment="1">
      <alignment vertical="center" wrapText="1"/>
    </xf>
    <xf numFmtId="0" fontId="9" fillId="0" borderId="30" xfId="0" applyFont="1" applyBorder="1" applyAlignment="1">
      <alignment horizontal="center"/>
    </xf>
    <xf numFmtId="0" fontId="9" fillId="0" borderId="30" xfId="0" applyFont="1" applyBorder="1" applyAlignment="1">
      <alignment horizontal="center" wrapText="1"/>
    </xf>
    <xf numFmtId="0" fontId="20" fillId="0" borderId="0" xfId="0" applyFont="1" applyBorder="1" applyAlignment="1">
      <alignment wrapText="1"/>
    </xf>
    <xf numFmtId="0" fontId="9" fillId="0" borderId="0" xfId="0" applyFont="1" applyBorder="1" applyAlignment="1">
      <alignment horizontal="center"/>
    </xf>
    <xf numFmtId="0" fontId="9" fillId="0" borderId="0" xfId="0" applyFont="1" applyAlignment="1"/>
    <xf numFmtId="0" fontId="9" fillId="5" borderId="2" xfId="0" applyFont="1" applyFill="1" applyBorder="1" applyAlignment="1">
      <alignment vertical="center" wrapText="1"/>
    </xf>
    <xf numFmtId="0" fontId="7" fillId="5" borderId="2" xfId="0" applyFont="1" applyFill="1" applyBorder="1" applyAlignment="1">
      <alignment vertical="center" wrapText="1"/>
    </xf>
    <xf numFmtId="0" fontId="10" fillId="5" borderId="0" xfId="0" applyFont="1" applyFill="1"/>
    <xf numFmtId="0" fontId="9" fillId="5" borderId="2" xfId="0" applyFont="1" applyFill="1" applyBorder="1" applyAlignment="1">
      <alignment horizontal="justify" vertical="center" wrapText="1"/>
    </xf>
    <xf numFmtId="0" fontId="9" fillId="5" borderId="4" xfId="0" applyFont="1" applyFill="1" applyBorder="1" applyAlignment="1">
      <alignment vertical="center" wrapText="1"/>
    </xf>
    <xf numFmtId="0" fontId="10" fillId="5" borderId="2" xfId="0" applyFont="1" applyFill="1" applyBorder="1" applyAlignment="1">
      <alignment vertical="center" wrapText="1"/>
    </xf>
    <xf numFmtId="0" fontId="8" fillId="5" borderId="2" xfId="0" applyFont="1" applyFill="1" applyBorder="1" applyAlignment="1">
      <alignment horizontal="center" vertical="center"/>
    </xf>
    <xf numFmtId="1" fontId="11" fillId="5" borderId="2" xfId="0" applyNumberFormat="1" applyFont="1" applyFill="1" applyBorder="1" applyAlignment="1">
      <alignment horizontal="center" vertical="center"/>
    </xf>
    <xf numFmtId="0" fontId="10" fillId="5" borderId="4" xfId="0" applyFont="1" applyFill="1" applyBorder="1" applyAlignment="1">
      <alignment vertical="center" wrapText="1"/>
    </xf>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xf>
    <xf numFmtId="164"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49" fontId="5" fillId="0" borderId="7" xfId="0" applyNumberFormat="1" applyFont="1" applyBorder="1" applyAlignment="1">
      <alignment horizontal="left" vertical="center"/>
    </xf>
    <xf numFmtId="49" fontId="5" fillId="0" borderId="0" xfId="0" applyNumberFormat="1" applyFont="1" applyAlignment="1">
      <alignment horizontal="left" vertical="center"/>
    </xf>
    <xf numFmtId="0" fontId="5" fillId="0" borderId="7" xfId="0" applyFont="1" applyBorder="1" applyAlignment="1">
      <alignment horizontal="left"/>
    </xf>
    <xf numFmtId="14" fontId="5" fillId="0" borderId="0" xfId="0" applyNumberFormat="1" applyFont="1" applyAlignment="1"/>
    <xf numFmtId="14" fontId="5" fillId="0" borderId="0" xfId="0" applyNumberFormat="1" applyFont="1"/>
    <xf numFmtId="0" fontId="5" fillId="5" borderId="8" xfId="0" applyFont="1" applyFill="1" applyBorder="1" applyAlignment="1">
      <alignment horizontal="left"/>
    </xf>
    <xf numFmtId="0" fontId="11" fillId="5" borderId="4" xfId="0" applyFont="1" applyFill="1" applyBorder="1" applyAlignment="1">
      <alignment horizontal="left"/>
    </xf>
    <xf numFmtId="0" fontId="11" fillId="5" borderId="3" xfId="0" applyFont="1" applyFill="1" applyBorder="1" applyAlignment="1">
      <alignment horizontal="left" wrapText="1"/>
    </xf>
    <xf numFmtId="0" fontId="11" fillId="5" borderId="2" xfId="0" applyFont="1" applyFill="1" applyBorder="1" applyAlignment="1">
      <alignment horizontal="center" vertical="center" wrapText="1"/>
    </xf>
    <xf numFmtId="49" fontId="11" fillId="5" borderId="2" xfId="0" applyNumberFormat="1" applyFont="1" applyFill="1" applyBorder="1" applyAlignment="1">
      <alignment horizontal="center" vertical="center"/>
    </xf>
    <xf numFmtId="0" fontId="11" fillId="5" borderId="6" xfId="0" applyFont="1" applyFill="1" applyBorder="1" applyAlignment="1">
      <alignment horizontal="left"/>
    </xf>
    <xf numFmtId="0" fontId="11" fillId="5" borderId="7" xfId="0" applyFont="1" applyFill="1" applyBorder="1" applyAlignment="1">
      <alignment horizontal="left" wrapText="1"/>
    </xf>
    <xf numFmtId="0" fontId="9" fillId="5" borderId="2" xfId="0" applyFont="1" applyFill="1" applyBorder="1" applyAlignment="1">
      <alignment horizontal="left" wrapText="1"/>
    </xf>
    <xf numFmtId="0" fontId="15" fillId="5" borderId="2" xfId="0" applyFont="1" applyFill="1" applyBorder="1" applyAlignment="1">
      <alignment horizontal="left"/>
    </xf>
    <xf numFmtId="0" fontId="11" fillId="5" borderId="2" xfId="0" applyFont="1" applyFill="1" applyBorder="1" applyAlignment="1">
      <alignment horizontal="left" wrapText="1"/>
    </xf>
    <xf numFmtId="0" fontId="5" fillId="0" borderId="2" xfId="0" applyFont="1" applyBorder="1" applyAlignment="1">
      <alignment horizontal="center" vertical="top" wrapText="1"/>
    </xf>
    <xf numFmtId="0" fontId="21" fillId="0" borderId="2" xfId="0" applyFont="1" applyBorder="1" applyAlignment="1">
      <alignment horizontal="left"/>
    </xf>
    <xf numFmtId="0" fontId="5" fillId="0" borderId="2" xfId="0" applyFont="1" applyBorder="1" applyAlignment="1">
      <alignment vertical="top" wrapText="1"/>
    </xf>
    <xf numFmtId="167" fontId="15" fillId="0" borderId="6" xfId="4" applyNumberFormat="1" applyFont="1" applyFill="1" applyBorder="1" applyAlignment="1">
      <alignment horizontal="right" vertical="top" wrapText="1"/>
    </xf>
    <xf numFmtId="0" fontId="5" fillId="5" borderId="2" xfId="0" applyNumberFormat="1" applyFont="1" applyFill="1" applyBorder="1" applyAlignment="1">
      <alignment horizontal="right" vertical="center"/>
    </xf>
    <xf numFmtId="0" fontId="5" fillId="5" borderId="2" xfId="0" applyFont="1" applyFill="1" applyBorder="1" applyAlignment="1">
      <alignment horizontal="left"/>
    </xf>
    <xf numFmtId="0" fontId="5" fillId="5" borderId="2" xfId="0" applyFont="1" applyFill="1" applyBorder="1" applyAlignment="1">
      <alignment horizontal="left" vertical="center"/>
    </xf>
    <xf numFmtId="164" fontId="15" fillId="0" borderId="2" xfId="0" applyNumberFormat="1" applyFont="1" applyBorder="1" applyAlignment="1">
      <alignment vertical="top" wrapText="1"/>
    </xf>
    <xf numFmtId="0" fontId="5" fillId="0" borderId="2" xfId="4" applyNumberFormat="1" applyFont="1" applyFill="1" applyBorder="1" applyAlignment="1">
      <alignment horizontal="right" vertical="top" wrapText="1"/>
    </xf>
    <xf numFmtId="0" fontId="11" fillId="5" borderId="2" xfId="0" applyFont="1" applyFill="1" applyBorder="1" applyAlignment="1">
      <alignment horizontal="center" vertical="center"/>
    </xf>
    <xf numFmtId="0" fontId="11" fillId="5" borderId="31" xfId="0" applyFont="1" applyFill="1" applyBorder="1" applyAlignment="1">
      <alignment horizontal="center" vertical="center"/>
    </xf>
    <xf numFmtId="0" fontId="22" fillId="5" borderId="2" xfId="0" applyFont="1" applyFill="1" applyBorder="1" applyAlignment="1">
      <alignment horizontal="center" vertical="center"/>
    </xf>
    <xf numFmtId="49" fontId="11" fillId="5" borderId="2" xfId="0" applyNumberFormat="1" applyFont="1" applyFill="1" applyBorder="1" applyAlignment="1">
      <alignment horizontal="center" vertical="center" wrapText="1"/>
    </xf>
    <xf numFmtId="0" fontId="21" fillId="5" borderId="2" xfId="0" applyFont="1" applyFill="1" applyBorder="1" applyAlignment="1">
      <alignment vertical="center" wrapText="1"/>
    </xf>
    <xf numFmtId="0" fontId="21" fillId="0" borderId="0" xfId="0" applyFont="1" applyAlignment="1">
      <alignment horizontal="left"/>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textRotation="90" wrapText="1"/>
    </xf>
    <xf numFmtId="0" fontId="5" fillId="5" borderId="6" xfId="0" applyFont="1" applyFill="1" applyBorder="1" applyAlignment="1">
      <alignment horizontal="left" vertical="center" wrapText="1"/>
    </xf>
    <xf numFmtId="0" fontId="16" fillId="5" borderId="6" xfId="0" applyFont="1" applyFill="1" applyBorder="1" applyAlignment="1">
      <alignment horizontal="center" vertical="center" wrapText="1"/>
    </xf>
    <xf numFmtId="0" fontId="15" fillId="5" borderId="2" xfId="0" applyFont="1" applyFill="1" applyBorder="1" applyAlignment="1">
      <alignment horizontal="left" vertical="center" wrapText="1"/>
    </xf>
    <xf numFmtId="0" fontId="11" fillId="5" borderId="2" xfId="0" applyFont="1" applyFill="1" applyBorder="1" applyAlignment="1">
      <alignment horizontal="left" vertical="center" wrapText="1"/>
    </xf>
    <xf numFmtId="1" fontId="11" fillId="5" borderId="2" xfId="0" applyNumberFormat="1" applyFont="1" applyFill="1" applyBorder="1" applyAlignment="1">
      <alignment horizontal="center" vertical="center" wrapText="1"/>
    </xf>
    <xf numFmtId="0" fontId="15" fillId="5" borderId="2" xfId="0" applyFont="1" applyFill="1" applyBorder="1" applyAlignment="1">
      <alignment horizontal="left" vertical="center"/>
    </xf>
    <xf numFmtId="0" fontId="11" fillId="5" borderId="2" xfId="0" applyFont="1" applyFill="1" applyBorder="1" applyAlignment="1">
      <alignment horizontal="center"/>
    </xf>
    <xf numFmtId="49" fontId="11" fillId="5" borderId="2" xfId="0" applyNumberFormat="1" applyFont="1" applyFill="1" applyBorder="1" applyAlignment="1">
      <alignment horizontal="center"/>
    </xf>
    <xf numFmtId="1" fontId="8" fillId="5" borderId="2" xfId="0" applyNumberFormat="1" applyFont="1" applyFill="1" applyBorder="1" applyAlignment="1">
      <alignment horizontal="center" vertical="center"/>
    </xf>
    <xf numFmtId="0" fontId="8" fillId="5" borderId="8" xfId="0" applyFont="1" applyFill="1" applyBorder="1" applyAlignment="1">
      <alignment horizontal="left" vertical="center" wrapText="1"/>
    </xf>
    <xf numFmtId="0" fontId="11" fillId="5" borderId="34" xfId="0" applyFont="1" applyFill="1" applyBorder="1" applyAlignment="1">
      <alignment horizontal="left"/>
    </xf>
    <xf numFmtId="0" fontId="24" fillId="5" borderId="2" xfId="0" applyFont="1" applyFill="1" applyBorder="1" applyAlignment="1">
      <alignment horizontal="center"/>
    </xf>
    <xf numFmtId="0" fontId="26" fillId="5" borderId="2" xfId="0" applyFont="1" applyFill="1" applyBorder="1" applyAlignment="1">
      <alignment vertical="center" wrapText="1"/>
    </xf>
    <xf numFmtId="0" fontId="26" fillId="5" borderId="2" xfId="0" applyFont="1" applyFill="1" applyBorder="1" applyAlignment="1">
      <alignment vertical="center"/>
    </xf>
    <xf numFmtId="0" fontId="11" fillId="5" borderId="31" xfId="0" applyFont="1" applyFill="1" applyBorder="1" applyAlignment="1">
      <alignment horizontal="center" vertical="center" wrapText="1"/>
    </xf>
    <xf numFmtId="0" fontId="10" fillId="5" borderId="6" xfId="0" applyFont="1" applyFill="1" applyBorder="1"/>
    <xf numFmtId="0" fontId="8" fillId="5" borderId="34" xfId="0" applyFont="1" applyFill="1" applyBorder="1" applyAlignment="1">
      <alignment horizontal="left"/>
    </xf>
    <xf numFmtId="0" fontId="8" fillId="5" borderId="6" xfId="0" applyFont="1" applyFill="1" applyBorder="1" applyAlignment="1">
      <alignment horizontal="left"/>
    </xf>
    <xf numFmtId="0" fontId="23" fillId="5" borderId="2" xfId="0" applyFont="1" applyFill="1" applyBorder="1" applyAlignment="1">
      <alignment horizontal="center" vertical="center"/>
    </xf>
    <xf numFmtId="0" fontId="11" fillId="5" borderId="2" xfId="0" applyFont="1" applyFill="1" applyBorder="1" applyAlignment="1">
      <alignment vertical="center"/>
    </xf>
    <xf numFmtId="0" fontId="24" fillId="5" borderId="2" xfId="0" applyFont="1" applyFill="1" applyBorder="1" applyAlignment="1">
      <alignment horizontal="center" vertical="center"/>
    </xf>
    <xf numFmtId="1" fontId="11" fillId="5" borderId="2" xfId="0" applyNumberFormat="1" applyFont="1" applyFill="1" applyBorder="1" applyAlignment="1">
      <alignment vertical="center"/>
    </xf>
    <xf numFmtId="0" fontId="15" fillId="5" borderId="4" xfId="0" applyFont="1" applyFill="1" applyBorder="1" applyAlignment="1">
      <alignment horizontal="left" vertical="center"/>
    </xf>
    <xf numFmtId="0" fontId="11" fillId="5" borderId="4" xfId="0" applyFont="1" applyFill="1" applyBorder="1" applyAlignment="1">
      <alignment vertical="center" wrapText="1"/>
    </xf>
    <xf numFmtId="0" fontId="18" fillId="5" borderId="2" xfId="0" applyFont="1" applyFill="1" applyBorder="1" applyAlignment="1">
      <alignment horizontal="center" vertical="center"/>
    </xf>
    <xf numFmtId="0" fontId="25" fillId="5" borderId="2" xfId="0" applyFont="1" applyFill="1" applyBorder="1" applyAlignment="1">
      <alignment horizontal="center" vertical="center"/>
    </xf>
    <xf numFmtId="0" fontId="16" fillId="5" borderId="2" xfId="0" applyFont="1" applyFill="1" applyBorder="1" applyAlignment="1">
      <alignment vertical="center"/>
    </xf>
    <xf numFmtId="0" fontId="18" fillId="5" borderId="2" xfId="0" applyFont="1" applyFill="1" applyBorder="1" applyAlignment="1">
      <alignment vertical="center"/>
    </xf>
    <xf numFmtId="0" fontId="21" fillId="0" borderId="0" xfId="0" applyFont="1" applyAlignment="1">
      <alignment horizontal="left"/>
    </xf>
    <xf numFmtId="0" fontId="21" fillId="0" borderId="0" xfId="0" applyFont="1" applyAlignment="1">
      <alignment horizontal="left"/>
    </xf>
    <xf numFmtId="164" fontId="15" fillId="0" borderId="2" xfId="4" applyNumberFormat="1" applyFont="1" applyFill="1" applyBorder="1" applyAlignment="1">
      <alignment horizontal="right" vertical="top" wrapText="1"/>
    </xf>
    <xf numFmtId="2" fontId="11" fillId="5" borderId="2" xfId="0" applyNumberFormat="1" applyFont="1" applyFill="1" applyBorder="1" applyAlignment="1">
      <alignment horizontal="center" vertical="center"/>
    </xf>
    <xf numFmtId="0" fontId="38" fillId="0" borderId="0" xfId="0" applyFont="1" applyAlignment="1">
      <alignment horizontal="left" vertical="center"/>
    </xf>
    <xf numFmtId="0" fontId="39" fillId="0" borderId="0" xfId="0" applyFont="1"/>
    <xf numFmtId="0" fontId="38" fillId="0" borderId="2" xfId="0" applyFont="1" applyBorder="1" applyAlignment="1">
      <alignment horizontal="left" vertical="center" wrapText="1"/>
    </xf>
    <xf numFmtId="0" fontId="38" fillId="0" borderId="2" xfId="0" applyFont="1" applyBorder="1" applyAlignment="1">
      <alignment horizontal="justify" vertical="center" wrapText="1"/>
    </xf>
    <xf numFmtId="0" fontId="40" fillId="0" borderId="2" xfId="0" applyFont="1" applyBorder="1" applyAlignment="1">
      <alignment horizontal="left" vertical="center" wrapText="1"/>
    </xf>
    <xf numFmtId="0" fontId="41" fillId="0" borderId="0" xfId="0" applyFont="1" applyAlignment="1">
      <alignment vertical="center"/>
    </xf>
    <xf numFmtId="0" fontId="42" fillId="0" borderId="0" xfId="0" applyFont="1" applyAlignment="1">
      <alignment horizontal="justify" vertical="center"/>
    </xf>
    <xf numFmtId="0" fontId="41" fillId="0" borderId="0" xfId="0" applyFont="1"/>
    <xf numFmtId="0" fontId="43" fillId="0" borderId="2" xfId="0" applyFont="1" applyBorder="1" applyAlignment="1">
      <alignment horizontal="left"/>
    </xf>
    <xf numFmtId="0" fontId="41" fillId="0" borderId="0" xfId="0" applyFont="1" applyAlignment="1">
      <alignment horizontal="justify" vertical="center"/>
    </xf>
    <xf numFmtId="0" fontId="11" fillId="5" borderId="2" xfId="0" applyFont="1" applyFill="1" applyBorder="1"/>
    <xf numFmtId="0" fontId="10" fillId="5" borderId="2" xfId="0" applyFont="1" applyFill="1" applyBorder="1" applyAlignment="1">
      <alignment wrapText="1"/>
    </xf>
    <xf numFmtId="0" fontId="11" fillId="5" borderId="2" xfId="0" applyFont="1" applyFill="1" applyBorder="1" applyAlignment="1">
      <alignment horizontal="left"/>
    </xf>
    <xf numFmtId="0" fontId="11" fillId="5" borderId="6" xfId="0" applyFont="1" applyFill="1" applyBorder="1" applyAlignment="1"/>
    <xf numFmtId="0" fontId="26" fillId="5" borderId="2" xfId="0" applyFont="1" applyFill="1" applyBorder="1" applyAlignment="1">
      <alignment horizontal="justify" vertical="center" wrapText="1"/>
    </xf>
    <xf numFmtId="0" fontId="21" fillId="5" borderId="2" xfId="0" applyFont="1" applyFill="1" applyBorder="1" applyAlignment="1">
      <alignment horizontal="center" vertical="center" wrapText="1"/>
    </xf>
    <xf numFmtId="0" fontId="5" fillId="5" borderId="2" xfId="0" applyFont="1" applyFill="1" applyBorder="1"/>
    <xf numFmtId="49" fontId="11" fillId="5" borderId="4" xfId="0" applyNumberFormat="1" applyFont="1" applyFill="1" applyBorder="1" applyAlignment="1">
      <alignment horizontal="center" vertical="center"/>
    </xf>
    <xf numFmtId="0" fontId="8" fillId="5" borderId="2" xfId="0" applyFont="1" applyFill="1" applyBorder="1" applyAlignment="1">
      <alignment horizontal="center" vertical="center" wrapText="1"/>
    </xf>
    <xf numFmtId="0" fontId="8" fillId="5" borderId="2" xfId="0" applyFont="1" applyFill="1" applyBorder="1" applyAlignment="1">
      <alignment horizontal="left" wrapText="1"/>
    </xf>
    <xf numFmtId="0" fontId="18" fillId="5" borderId="0" xfId="0" applyFont="1" applyFill="1" applyAlignment="1">
      <alignment vertical="center"/>
    </xf>
    <xf numFmtId="0" fontId="5" fillId="0" borderId="5" xfId="0" applyFont="1" applyBorder="1" applyAlignment="1">
      <alignment horizontal="left" vertical="center" wrapText="1"/>
    </xf>
    <xf numFmtId="0" fontId="5"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0" borderId="0" xfId="0" applyFont="1" applyAlignment="1">
      <alignment horizontal="left"/>
    </xf>
    <xf numFmtId="0" fontId="21" fillId="0" borderId="0" xfId="0" applyFont="1" applyAlignment="1">
      <alignment horizontal="left"/>
    </xf>
    <xf numFmtId="0" fontId="8" fillId="0" borderId="2" xfId="0" applyFont="1" applyBorder="1" applyAlignment="1">
      <alignment horizontal="center" vertical="center"/>
    </xf>
    <xf numFmtId="0" fontId="8" fillId="0" borderId="2" xfId="0" applyFont="1" applyBorder="1" applyAlignment="1">
      <alignment vertical="center" wrapText="1"/>
    </xf>
    <xf numFmtId="0" fontId="44" fillId="5" borderId="2" xfId="0" applyFont="1" applyFill="1" applyBorder="1" applyAlignment="1">
      <alignment vertical="center" wrapText="1"/>
    </xf>
    <xf numFmtId="0" fontId="44" fillId="5" borderId="2" xfId="0" applyFont="1" applyFill="1" applyBorder="1" applyAlignment="1">
      <alignment horizontal="justify" vertical="center" wrapText="1"/>
    </xf>
    <xf numFmtId="0" fontId="8" fillId="0" borderId="20" xfId="3"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8" xfId="0" applyFont="1" applyFill="1" applyBorder="1"/>
    <xf numFmtId="0" fontId="8" fillId="0" borderId="2" xfId="1" applyFont="1" applyFill="1" applyBorder="1" applyAlignment="1">
      <alignment horizontal="left" vertical="center" wrapText="1"/>
    </xf>
    <xf numFmtId="49" fontId="8" fillId="0" borderId="2" xfId="2" applyNumberFormat="1" applyFont="1" applyFill="1" applyBorder="1" applyAlignment="1">
      <alignment horizontal="left" vertical="center" wrapText="1"/>
    </xf>
    <xf numFmtId="0" fontId="11" fillId="0" borderId="21" xfId="3" applyFont="1" applyFill="1" applyBorder="1" applyAlignment="1">
      <alignment horizontal="right" vertical="center" wrapText="1"/>
    </xf>
    <xf numFmtId="0" fontId="8" fillId="0" borderId="0" xfId="0" applyFont="1" applyFill="1" applyAlignment="1">
      <alignment horizontal="left"/>
    </xf>
    <xf numFmtId="1" fontId="8" fillId="0" borderId="2" xfId="2" applyNumberFormat="1" applyFont="1" applyFill="1" applyBorder="1" applyAlignment="1">
      <alignment horizontal="left" vertical="center" wrapText="1"/>
    </xf>
    <xf numFmtId="0" fontId="8" fillId="0" borderId="3" xfId="0" applyFont="1" applyFill="1" applyBorder="1"/>
    <xf numFmtId="0" fontId="8" fillId="0" borderId="4" xfId="1" applyFont="1" applyFill="1" applyBorder="1" applyAlignment="1">
      <alignment horizontal="left" vertical="center" wrapText="1"/>
    </xf>
    <xf numFmtId="49" fontId="8" fillId="5" borderId="2" xfId="0" applyNumberFormat="1" applyFont="1" applyFill="1" applyBorder="1" applyAlignment="1">
      <alignment horizontal="center" vertical="center" wrapText="1"/>
    </xf>
    <xf numFmtId="0" fontId="8" fillId="0" borderId="8" xfId="0" applyFont="1" applyBorder="1" applyAlignment="1">
      <alignment horizontal="left" vertical="center" wrapText="1"/>
    </xf>
    <xf numFmtId="0" fontId="8" fillId="5" borderId="8" xfId="0" applyFont="1" applyFill="1" applyBorder="1" applyAlignment="1">
      <alignment horizontal="left" vertical="center"/>
    </xf>
    <xf numFmtId="0" fontId="9" fillId="5" borderId="2" xfId="0" applyFont="1" applyFill="1" applyBorder="1" applyAlignment="1">
      <alignment vertical="center"/>
    </xf>
    <xf numFmtId="0" fontId="8" fillId="0" borderId="8" xfId="0" applyFont="1" applyBorder="1" applyAlignment="1">
      <alignment horizontal="left" vertical="center"/>
    </xf>
    <xf numFmtId="49" fontId="8" fillId="0" borderId="2" xfId="0" applyNumberFormat="1" applyFont="1" applyBorder="1" applyAlignment="1">
      <alignment horizontal="center" vertical="center" wrapText="1"/>
    </xf>
    <xf numFmtId="0" fontId="8" fillId="0" borderId="2" xfId="0" applyFont="1" applyBorder="1" applyAlignment="1">
      <alignment horizontal="left" vertical="center"/>
    </xf>
    <xf numFmtId="0" fontId="9" fillId="0" borderId="6" xfId="0" applyFont="1" applyBorder="1" applyAlignment="1">
      <alignment vertical="center"/>
    </xf>
    <xf numFmtId="0" fontId="9" fillId="0" borderId="6" xfId="0" applyFont="1" applyBorder="1" applyAlignment="1">
      <alignment vertical="center" wrapText="1"/>
    </xf>
    <xf numFmtId="0" fontId="21" fillId="5" borderId="2" xfId="0" applyFont="1" applyFill="1" applyBorder="1" applyAlignment="1">
      <alignment vertical="center"/>
    </xf>
    <xf numFmtId="0" fontId="9" fillId="0" borderId="2" xfId="0" applyFont="1" applyBorder="1"/>
    <xf numFmtId="0" fontId="7" fillId="0" borderId="2" xfId="0" applyFont="1" applyBorder="1"/>
    <xf numFmtId="0" fontId="9" fillId="0" borderId="2" xfId="0" applyFont="1" applyBorder="1" applyAlignment="1">
      <alignment horizontal="center" wrapText="1"/>
    </xf>
    <xf numFmtId="0" fontId="6" fillId="0" borderId="2" xfId="0" applyFont="1" applyBorder="1" applyAlignment="1">
      <alignment horizontal="left"/>
    </xf>
    <xf numFmtId="0" fontId="5" fillId="7" borderId="8" xfId="0" applyFont="1" applyFill="1" applyBorder="1" applyAlignment="1">
      <alignment horizontal="left"/>
    </xf>
    <xf numFmtId="0" fontId="8" fillId="7" borderId="8" xfId="0" applyFont="1" applyFill="1" applyBorder="1" applyAlignment="1">
      <alignment horizontal="left" wrapText="1"/>
    </xf>
    <xf numFmtId="0" fontId="11" fillId="7" borderId="2" xfId="0" applyFont="1" applyFill="1" applyBorder="1" applyAlignment="1">
      <alignment horizontal="center"/>
    </xf>
    <xf numFmtId="0" fontId="11" fillId="7" borderId="31" xfId="0" applyFont="1" applyFill="1" applyBorder="1" applyAlignment="1">
      <alignment horizontal="center"/>
    </xf>
    <xf numFmtId="49" fontId="11" fillId="7" borderId="2" xfId="0" applyNumberFormat="1" applyFont="1" applyFill="1" applyBorder="1" applyAlignment="1">
      <alignment horizontal="center"/>
    </xf>
    <xf numFmtId="1" fontId="8" fillId="7" borderId="2" xfId="0" applyNumberFormat="1" applyFont="1" applyFill="1" applyBorder="1" applyAlignment="1">
      <alignment horizontal="center" vertical="center"/>
    </xf>
    <xf numFmtId="0" fontId="8" fillId="7" borderId="2" xfId="0" applyFont="1" applyFill="1" applyBorder="1" applyAlignment="1">
      <alignment horizontal="center" vertical="center"/>
    </xf>
    <xf numFmtId="0" fontId="8" fillId="7" borderId="2" xfId="0" applyFont="1" applyFill="1" applyBorder="1" applyAlignment="1">
      <alignment horizontal="center"/>
    </xf>
    <xf numFmtId="0" fontId="18" fillId="7" borderId="0" xfId="0" applyFont="1" applyFill="1" applyAlignment="1">
      <alignment vertical="center"/>
    </xf>
    <xf numFmtId="0" fontId="8" fillId="7" borderId="8" xfId="0" applyFont="1" applyFill="1" applyBorder="1" applyAlignment="1">
      <alignment horizontal="left" vertical="center" wrapText="1"/>
    </xf>
    <xf numFmtId="0" fontId="8" fillId="7" borderId="3" xfId="0" applyFont="1" applyFill="1" applyBorder="1" applyAlignment="1">
      <alignment horizontal="left" wrapText="1"/>
    </xf>
    <xf numFmtId="49" fontId="11" fillId="7" borderId="31" xfId="0" applyNumberFormat="1" applyFont="1" applyFill="1" applyBorder="1" applyAlignment="1">
      <alignment horizontal="center"/>
    </xf>
    <xf numFmtId="0" fontId="8" fillId="7" borderId="8" xfId="0" applyFont="1" applyFill="1" applyBorder="1" applyAlignment="1">
      <alignment vertical="center" wrapText="1"/>
    </xf>
    <xf numFmtId="0" fontId="18" fillId="7" borderId="0" xfId="0" applyFont="1" applyFill="1" applyAlignment="1">
      <alignment horizontal="center" vertical="center"/>
    </xf>
    <xf numFmtId="0" fontId="17" fillId="7" borderId="0" xfId="0" applyFont="1" applyFill="1" applyAlignment="1">
      <alignment vertical="center"/>
    </xf>
    <xf numFmtId="0" fontId="11" fillId="7" borderId="0" xfId="0" applyFont="1" applyFill="1" applyAlignment="1">
      <alignment horizontal="center"/>
    </xf>
    <xf numFmtId="0" fontId="17" fillId="7" borderId="0" xfId="0" applyFont="1" applyFill="1" applyAlignment="1">
      <alignment horizontal="center" vertical="center"/>
    </xf>
    <xf numFmtId="1" fontId="11" fillId="7" borderId="2" xfId="0" applyNumberFormat="1" applyFont="1" applyFill="1" applyBorder="1" applyAlignment="1">
      <alignment horizontal="center" vertical="center"/>
    </xf>
    <xf numFmtId="0" fontId="11" fillId="7" borderId="2" xfId="0" applyFont="1" applyFill="1" applyBorder="1" applyAlignment="1">
      <alignment horizontal="center" vertical="center"/>
    </xf>
    <xf numFmtId="2" fontId="11" fillId="7" borderId="2" xfId="0" applyNumberFormat="1" applyFont="1" applyFill="1" applyBorder="1" applyAlignment="1">
      <alignment horizontal="center" vertical="center"/>
    </xf>
    <xf numFmtId="165" fontId="13" fillId="0" borderId="0" xfId="4" applyFont="1" applyBorder="1" applyAlignment="1">
      <alignment vertical="center"/>
    </xf>
    <xf numFmtId="0" fontId="31" fillId="0" borderId="0" xfId="0" applyFont="1" applyBorder="1" applyAlignment="1">
      <alignment horizontal="left"/>
    </xf>
    <xf numFmtId="0" fontId="9" fillId="0" borderId="30" xfId="0" applyFont="1" applyBorder="1" applyAlignment="1">
      <alignment horizontal="left"/>
    </xf>
    <xf numFmtId="0" fontId="33" fillId="0" borderId="0" xfId="0" applyFont="1" applyBorder="1" applyAlignment="1">
      <alignment horizontal="left"/>
    </xf>
    <xf numFmtId="0" fontId="31" fillId="0" borderId="0" xfId="0" applyFont="1" applyAlignment="1">
      <alignment horizontal="left" wrapText="1"/>
    </xf>
    <xf numFmtId="0" fontId="20" fillId="0" borderId="0" xfId="0" applyFont="1" applyBorder="1" applyAlignment="1">
      <alignment horizontal="left" wrapText="1"/>
    </xf>
    <xf numFmtId="0" fontId="21" fillId="0" borderId="0" xfId="0" applyFont="1" applyBorder="1" applyAlignment="1">
      <alignment horizontal="center"/>
    </xf>
    <xf numFmtId="0" fontId="8" fillId="0" borderId="0" xfId="0" applyFont="1" applyBorder="1" applyAlignment="1">
      <alignment horizontal="left" vertical="center"/>
    </xf>
    <xf numFmtId="0" fontId="7" fillId="0" borderId="0" xfId="0" applyFont="1" applyBorder="1" applyAlignment="1">
      <alignment vertical="center"/>
    </xf>
    <xf numFmtId="0" fontId="20" fillId="0" borderId="0" xfId="0" applyFont="1" applyBorder="1" applyAlignment="1">
      <alignment horizontal="left"/>
    </xf>
    <xf numFmtId="14" fontId="9" fillId="0" borderId="30" xfId="0" applyNumberFormat="1" applyFont="1" applyBorder="1" applyAlignment="1">
      <alignment horizontal="center"/>
    </xf>
    <xf numFmtId="0" fontId="9" fillId="0" borderId="30" xfId="0" applyFont="1" applyBorder="1" applyAlignment="1">
      <alignment horizontal="center"/>
    </xf>
    <xf numFmtId="0" fontId="9" fillId="0" borderId="0" xfId="0" applyFont="1" applyAlignment="1">
      <alignment horizontal="center"/>
    </xf>
    <xf numFmtId="0" fontId="8" fillId="0" borderId="30" xfId="5" applyFont="1" applyBorder="1" applyAlignment="1">
      <alignment horizontal="left"/>
    </xf>
    <xf numFmtId="0" fontId="9" fillId="0" borderId="0" xfId="0" applyFont="1" applyBorder="1" applyAlignment="1">
      <alignment horizontal="center"/>
    </xf>
    <xf numFmtId="0" fontId="27" fillId="0" borderId="0" xfId="0" applyFont="1" applyBorder="1" applyAlignment="1">
      <alignment horizontal="center" vertical="center"/>
    </xf>
    <xf numFmtId="0" fontId="28" fillId="0" borderId="0" xfId="0" applyFont="1" applyBorder="1" applyAlignment="1">
      <alignment horizontal="center"/>
    </xf>
    <xf numFmtId="0" fontId="19" fillId="0" borderId="0" xfId="0" applyFont="1" applyBorder="1" applyAlignment="1">
      <alignment horizontal="center" vertical="center"/>
    </xf>
    <xf numFmtId="0" fontId="20" fillId="0" borderId="0" xfId="0" applyFont="1" applyBorder="1" applyAlignment="1">
      <alignment horizontal="left" vertical="center" wrapText="1"/>
    </xf>
    <xf numFmtId="0" fontId="29" fillId="0" borderId="30" xfId="0" applyFont="1" applyBorder="1" applyAlignment="1">
      <alignment horizontal="left"/>
    </xf>
    <xf numFmtId="0" fontId="30" fillId="0" borderId="33" xfId="0" applyFont="1" applyBorder="1" applyAlignment="1">
      <alignment horizontal="left" vertical="center"/>
    </xf>
    <xf numFmtId="0" fontId="11" fillId="0" borderId="0" xfId="0" applyFont="1" applyBorder="1" applyAlignment="1">
      <alignment horizontal="center" vertical="center"/>
    </xf>
    <xf numFmtId="165" fontId="31" fillId="0" borderId="0" xfId="4" applyFont="1" applyBorder="1" applyAlignment="1">
      <alignment horizontal="left" wrapText="1"/>
    </xf>
    <xf numFmtId="165" fontId="32" fillId="0" borderId="0" xfId="4" applyFont="1" applyBorder="1" applyAlignment="1">
      <alignment horizontal="left" vertical="center" wrapText="1"/>
    </xf>
    <xf numFmtId="165" fontId="9" fillId="0" borderId="0" xfId="4" applyFont="1" applyBorder="1" applyAlignment="1">
      <alignment horizontal="left"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5" xfId="3" applyFont="1" applyFill="1" applyBorder="1" applyAlignment="1">
      <alignment horizontal="center" vertical="center" wrapText="1"/>
    </xf>
    <xf numFmtId="0" fontId="8" fillId="0" borderId="25" xfId="3" applyFont="1" applyFill="1" applyBorder="1" applyAlignment="1">
      <alignment horizontal="center" vertical="center" wrapText="1"/>
    </xf>
    <xf numFmtId="0" fontId="8" fillId="0" borderId="1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49" fontId="11" fillId="5" borderId="4" xfId="0" applyNumberFormat="1" applyFont="1" applyFill="1" applyBorder="1" applyAlignment="1">
      <alignment horizontal="center" vertical="center"/>
    </xf>
    <xf numFmtId="49" fontId="11" fillId="5" borderId="5"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xf>
    <xf numFmtId="0" fontId="11"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8" fillId="5" borderId="2" xfId="0" applyFont="1" applyFill="1" applyBorder="1" applyAlignment="1">
      <alignment horizontal="center" vertical="center" wrapText="1"/>
    </xf>
    <xf numFmtId="0" fontId="5" fillId="0" borderId="0" xfId="0" applyFont="1" applyAlignment="1">
      <alignment horizontal="left" vertical="center" wrapText="1"/>
    </xf>
    <xf numFmtId="0" fontId="11" fillId="5" borderId="2" xfId="0" applyFont="1" applyFill="1" applyBorder="1" applyAlignment="1">
      <alignment horizontal="left" vertical="center"/>
    </xf>
    <xf numFmtId="0" fontId="5" fillId="5" borderId="2" xfId="0" applyFont="1" applyFill="1" applyBorder="1" applyAlignment="1">
      <alignment horizontal="center" vertical="center" textRotation="90" wrapText="1"/>
    </xf>
    <xf numFmtId="0" fontId="5" fillId="5" borderId="2" xfId="0" applyFont="1" applyFill="1" applyBorder="1" applyAlignment="1">
      <alignment horizontal="center" vertical="center" wrapText="1"/>
    </xf>
    <xf numFmtId="0" fontId="18" fillId="5" borderId="2" xfId="0" applyFont="1" applyFill="1" applyBorder="1" applyAlignment="1">
      <alignment horizontal="center" vertical="center" textRotation="90" wrapText="1"/>
    </xf>
    <xf numFmtId="0" fontId="11" fillId="0" borderId="0" xfId="0" applyFont="1" applyBorder="1" applyAlignment="1">
      <alignment horizontal="left" vertical="center"/>
    </xf>
    <xf numFmtId="0" fontId="11" fillId="0" borderId="0" xfId="0" applyFont="1" applyAlignment="1">
      <alignment horizontal="left" vertical="center"/>
    </xf>
    <xf numFmtId="0" fontId="5" fillId="5" borderId="2" xfId="0" applyFont="1" applyFill="1" applyBorder="1" applyAlignment="1">
      <alignment horizontal="left" vertical="center" textRotation="90" wrapText="1"/>
    </xf>
    <xf numFmtId="165" fontId="5" fillId="5" borderId="2" xfId="4" applyFont="1" applyFill="1" applyBorder="1" applyAlignment="1">
      <alignment horizontal="center" vertical="center" textRotation="90" wrapText="1"/>
    </xf>
    <xf numFmtId="0" fontId="38" fillId="0" borderId="0" xfId="0" applyFont="1" applyAlignment="1">
      <alignment horizontal="center" vertical="center" wrapText="1"/>
    </xf>
    <xf numFmtId="0" fontId="15" fillId="0" borderId="0" xfId="0" applyFont="1" applyAlignment="1">
      <alignment horizontal="left" vertical="top" wrapText="1"/>
    </xf>
    <xf numFmtId="0" fontId="5" fillId="0" borderId="0" xfId="0" applyFont="1" applyAlignment="1">
      <alignment horizontal="left" wrapText="1"/>
    </xf>
    <xf numFmtId="0" fontId="5" fillId="0" borderId="0" xfId="0" applyFont="1" applyBorder="1" applyAlignment="1">
      <alignment horizontal="left" vertical="top" wrapText="1"/>
    </xf>
    <xf numFmtId="49" fontId="5" fillId="0" borderId="0" xfId="0" applyNumberFormat="1" applyFont="1" applyBorder="1" applyAlignment="1">
      <alignment horizontal="left" vertical="center"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35" fillId="0" borderId="0" xfId="0" applyFont="1" applyAlignment="1">
      <alignment horizontal="left" vertical="top" wrapText="1"/>
    </xf>
    <xf numFmtId="0" fontId="19" fillId="0" borderId="0" xfId="0" applyFont="1" applyAlignment="1">
      <alignment horizontal="left" vertical="top" wrapText="1"/>
    </xf>
    <xf numFmtId="0" fontId="5" fillId="0" borderId="0" xfId="0" applyFont="1" applyAlignment="1">
      <alignment horizontal="left" vertical="top"/>
    </xf>
    <xf numFmtId="0" fontId="15" fillId="0" borderId="2" xfId="0" applyFont="1" applyBorder="1" applyAlignment="1">
      <alignment horizontal="center" vertical="top" wrapText="1"/>
    </xf>
    <xf numFmtId="0" fontId="15" fillId="0" borderId="0" xfId="0" applyFont="1" applyAlignment="1">
      <alignment horizontal="left"/>
    </xf>
    <xf numFmtId="0" fontId="5" fillId="0" borderId="0" xfId="0" applyFont="1" applyAlignment="1">
      <alignment horizontal="left" vertical="center"/>
    </xf>
    <xf numFmtId="165" fontId="15" fillId="0" borderId="2" xfId="4" applyFont="1" applyFill="1" applyBorder="1" applyAlignment="1">
      <alignment horizontal="center" vertical="top" wrapText="1"/>
    </xf>
    <xf numFmtId="0" fontId="21" fillId="0" borderId="0" xfId="0" applyFont="1" applyAlignment="1">
      <alignment horizontal="left"/>
    </xf>
    <xf numFmtId="0" fontId="15" fillId="0" borderId="2" xfId="0" applyFont="1" applyBorder="1" applyAlignment="1">
      <alignment horizontal="left" vertical="top" wrapText="1"/>
    </xf>
    <xf numFmtId="0" fontId="5" fillId="0" borderId="8" xfId="0" applyFont="1" applyBorder="1" applyAlignment="1">
      <alignment horizontal="center" vertical="top" wrapText="1"/>
    </xf>
    <xf numFmtId="0" fontId="5" fillId="0" borderId="32" xfId="0" applyFont="1" applyBorder="1" applyAlignment="1">
      <alignment horizontal="center" vertical="top" wrapText="1"/>
    </xf>
    <xf numFmtId="0" fontId="5" fillId="0" borderId="31" xfId="0" applyFont="1" applyBorder="1" applyAlignment="1">
      <alignment horizontal="center" vertical="top" wrapText="1"/>
    </xf>
    <xf numFmtId="164" fontId="15" fillId="0" borderId="2" xfId="4" applyNumberFormat="1" applyFont="1" applyFill="1" applyBorder="1" applyAlignment="1">
      <alignment horizontal="center" vertical="top" wrapText="1"/>
    </xf>
    <xf numFmtId="0" fontId="5" fillId="0" borderId="8" xfId="0" applyFont="1" applyBorder="1" applyAlignment="1">
      <alignment horizontal="left" vertical="top" wrapText="1"/>
    </xf>
    <xf numFmtId="0" fontId="5" fillId="0" borderId="32" xfId="0" applyFont="1" applyBorder="1" applyAlignment="1">
      <alignment horizontal="left" vertical="top" wrapText="1"/>
    </xf>
    <xf numFmtId="0" fontId="5" fillId="0" borderId="31" xfId="0" applyFont="1" applyBorder="1" applyAlignment="1">
      <alignment horizontal="left" vertical="top" wrapText="1"/>
    </xf>
    <xf numFmtId="0" fontId="15" fillId="0" borderId="8" xfId="0" applyFont="1" applyBorder="1" applyAlignment="1">
      <alignment horizontal="center" vertical="top" wrapText="1"/>
    </xf>
    <xf numFmtId="0" fontId="15" fillId="0" borderId="32" xfId="0" applyFont="1" applyBorder="1" applyAlignment="1">
      <alignment horizontal="center" vertical="top" wrapText="1"/>
    </xf>
    <xf numFmtId="0" fontId="15" fillId="0" borderId="31" xfId="0" applyFont="1" applyBorder="1" applyAlignment="1">
      <alignment horizontal="center" vertical="top" wrapText="1"/>
    </xf>
    <xf numFmtId="0" fontId="21" fillId="5" borderId="2" xfId="0" applyFont="1" applyFill="1" applyBorder="1" applyAlignment="1">
      <alignment horizontal="left" vertical="center" wrapText="1"/>
    </xf>
    <xf numFmtId="0" fontId="5" fillId="0" borderId="8" xfId="0" applyFont="1" applyBorder="1" applyAlignment="1">
      <alignment vertical="top" wrapText="1"/>
    </xf>
    <xf numFmtId="0" fontId="5" fillId="0" borderId="32" xfId="0" applyFont="1" applyBorder="1" applyAlignment="1">
      <alignment vertical="top" wrapText="1"/>
    </xf>
    <xf numFmtId="0" fontId="5" fillId="0" borderId="31" xfId="0" applyFont="1" applyBorder="1" applyAlignment="1">
      <alignment vertical="top" wrapText="1"/>
    </xf>
    <xf numFmtId="0" fontId="21" fillId="5" borderId="8" xfId="0" applyFont="1" applyFill="1" applyBorder="1" applyAlignment="1">
      <alignment horizontal="left" vertical="center" wrapText="1"/>
    </xf>
    <xf numFmtId="0" fontId="21" fillId="5" borderId="32" xfId="0" applyFont="1" applyFill="1" applyBorder="1" applyAlignment="1">
      <alignment horizontal="left" vertical="center" wrapText="1"/>
    </xf>
    <xf numFmtId="0" fontId="21" fillId="5" borderId="31" xfId="0" applyFont="1" applyFill="1" applyBorder="1" applyAlignment="1">
      <alignment horizontal="left" vertical="center" wrapText="1"/>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Alignment="1">
      <alignment horizontal="left" vertical="center" wrapText="1"/>
    </xf>
    <xf numFmtId="0" fontId="15" fillId="0" borderId="6" xfId="0" applyFont="1" applyBorder="1" applyAlignment="1">
      <alignment horizontal="left" vertical="top" wrapText="1"/>
    </xf>
    <xf numFmtId="0" fontId="5" fillId="0" borderId="2" xfId="0" applyFont="1" applyBorder="1" applyAlignment="1">
      <alignment horizontal="center" vertical="top" wrapText="1"/>
    </xf>
    <xf numFmtId="164" fontId="15" fillId="0" borderId="8" xfId="0" applyNumberFormat="1" applyFont="1" applyBorder="1" applyAlignment="1">
      <alignment horizontal="center" vertical="top" wrapText="1"/>
    </xf>
    <xf numFmtId="164" fontId="15" fillId="0" borderId="32" xfId="0" applyNumberFormat="1" applyFont="1" applyBorder="1" applyAlignment="1">
      <alignment horizontal="center" vertical="top" wrapText="1"/>
    </xf>
    <xf numFmtId="164" fontId="15" fillId="0" borderId="31" xfId="0" applyNumberFormat="1" applyFont="1" applyBorder="1" applyAlignment="1">
      <alignment horizontal="center" vertical="top" wrapText="1"/>
    </xf>
    <xf numFmtId="0" fontId="8" fillId="0" borderId="0" xfId="0" applyFont="1" applyAlignment="1">
      <alignment horizontal="left" vertical="top" wrapText="1"/>
    </xf>
    <xf numFmtId="0" fontId="15" fillId="0" borderId="8" xfId="0" applyFont="1" applyBorder="1" applyAlignment="1">
      <alignment horizontal="left" vertical="top" wrapText="1"/>
    </xf>
    <xf numFmtId="0" fontId="15" fillId="0" borderId="32" xfId="0" applyFont="1" applyBorder="1" applyAlignment="1">
      <alignment horizontal="left" vertical="top" wrapText="1"/>
    </xf>
    <xf numFmtId="0" fontId="15" fillId="0" borderId="31" xfId="0" applyFont="1" applyBorder="1" applyAlignment="1">
      <alignment horizontal="left" vertical="top" wrapText="1"/>
    </xf>
    <xf numFmtId="0" fontId="15" fillId="0" borderId="4" xfId="0" applyFont="1" applyBorder="1" applyAlignment="1">
      <alignment horizontal="left" vertical="top"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35" xfId="0" applyFont="1" applyBorder="1" applyAlignment="1">
      <alignment horizontal="left" vertical="center" wrapText="1"/>
    </xf>
    <xf numFmtId="0" fontId="5" fillId="0" borderId="34" xfId="0" applyFont="1" applyBorder="1" applyAlignment="1">
      <alignment horizontal="left" vertical="center" wrapText="1"/>
    </xf>
    <xf numFmtId="0" fontId="5" fillId="0" borderId="30" xfId="0" applyFont="1" applyBorder="1" applyAlignment="1">
      <alignment horizontal="left" vertical="center" wrapText="1"/>
    </xf>
    <xf numFmtId="0" fontId="5" fillId="0" borderId="36" xfId="0" applyFont="1" applyBorder="1" applyAlignment="1">
      <alignment horizontal="left" vertical="center" wrapText="1"/>
    </xf>
    <xf numFmtId="0" fontId="5" fillId="0" borderId="4" xfId="0" applyFont="1" applyBorder="1" applyAlignment="1">
      <alignment horizontal="right" vertical="top" wrapText="1"/>
    </xf>
    <xf numFmtId="0" fontId="5" fillId="0" borderId="6" xfId="0" applyFont="1" applyBorder="1" applyAlignment="1">
      <alignment horizontal="right" vertical="top" wrapText="1"/>
    </xf>
    <xf numFmtId="164" fontId="15" fillId="0" borderId="2" xfId="0" applyNumberFormat="1" applyFont="1" applyBorder="1" applyAlignment="1">
      <alignment horizontal="center" vertical="top" wrapText="1"/>
    </xf>
    <xf numFmtId="14" fontId="5" fillId="0" borderId="30" xfId="0" applyNumberFormat="1" applyFont="1" applyBorder="1" applyAlignment="1">
      <alignment horizontal="left"/>
    </xf>
    <xf numFmtId="49" fontId="5" fillId="0" borderId="30" xfId="0" applyNumberFormat="1" applyFont="1" applyBorder="1" applyAlignment="1">
      <alignment horizontal="left"/>
    </xf>
    <xf numFmtId="0" fontId="15" fillId="0" borderId="0" xfId="0" applyFont="1" applyAlignment="1">
      <alignment horizontal="left" vertical="center"/>
    </xf>
    <xf numFmtId="0" fontId="5" fillId="0" borderId="0" xfId="0" applyFont="1" applyAlignment="1">
      <alignment horizontal="left"/>
    </xf>
    <xf numFmtId="0" fontId="5" fillId="5" borderId="2" xfId="0" applyFont="1" applyFill="1" applyBorder="1" applyAlignment="1">
      <alignment horizontal="left" vertical="top"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cellXfs>
  <cellStyles count="6">
    <cellStyle name="Вывод" xfId="3" builtinId="21"/>
    <cellStyle name="Гиперссылка" xfId="5" builtinId="8"/>
    <cellStyle name="Нейтральный" xfId="2" builtinId="28"/>
    <cellStyle name="Обычный" xfId="0" builtinId="0"/>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view="pageBreakPreview" topLeftCell="A14" zoomScaleNormal="100" zoomScaleSheetLayoutView="100" workbookViewId="0">
      <selection activeCell="D34" sqref="D34:I34"/>
    </sheetView>
  </sheetViews>
  <sheetFormatPr defaultRowHeight="18" x14ac:dyDescent="0.25"/>
  <cols>
    <col min="1" max="3" width="9.140625" style="1"/>
    <col min="4" max="4" width="11.5703125" style="1" customWidth="1"/>
    <col min="5" max="9" width="9.140625" style="1"/>
    <col min="10" max="10" width="10.140625" style="1" customWidth="1"/>
    <col min="11" max="16384" width="9.140625" style="1"/>
  </cols>
  <sheetData>
    <row r="1" spans="1:15" x14ac:dyDescent="0.25">
      <c r="A1" s="52"/>
      <c r="B1" s="52"/>
      <c r="C1" s="52"/>
      <c r="D1" s="52"/>
      <c r="E1" s="52"/>
      <c r="F1" s="53"/>
      <c r="G1" s="58"/>
      <c r="H1" s="58"/>
      <c r="I1" s="58"/>
      <c r="J1" s="52"/>
      <c r="L1" s="244" t="s">
        <v>187</v>
      </c>
      <c r="M1" s="244"/>
      <c r="N1" s="244"/>
      <c r="O1" s="52"/>
    </row>
    <row r="2" spans="1:15" x14ac:dyDescent="0.25">
      <c r="A2" s="52"/>
      <c r="B2" s="52"/>
      <c r="C2" s="52"/>
      <c r="D2" s="52"/>
      <c r="E2" s="52"/>
      <c r="F2" s="52"/>
      <c r="G2" s="54"/>
      <c r="H2" s="54"/>
      <c r="I2" s="54"/>
      <c r="J2" s="52"/>
      <c r="K2" s="57"/>
      <c r="L2" s="244" t="s">
        <v>188</v>
      </c>
      <c r="M2" s="244"/>
      <c r="N2" s="244"/>
      <c r="O2" s="52"/>
    </row>
    <row r="3" spans="1:15" x14ac:dyDescent="0.25">
      <c r="A3" s="52"/>
      <c r="B3" s="52"/>
      <c r="C3" s="52"/>
      <c r="D3" s="52"/>
      <c r="E3" s="52"/>
      <c r="F3" s="57"/>
      <c r="G3" s="57"/>
      <c r="H3" s="57"/>
      <c r="I3" s="57"/>
      <c r="J3" s="52"/>
      <c r="K3" s="52"/>
      <c r="L3" s="244" t="s">
        <v>189</v>
      </c>
      <c r="M3" s="244"/>
      <c r="N3" s="244"/>
      <c r="O3" s="52"/>
    </row>
    <row r="4" spans="1:15" x14ac:dyDescent="0.25">
      <c r="A4" s="52"/>
      <c r="B4" s="52"/>
      <c r="C4" s="52"/>
      <c r="D4" s="52"/>
      <c r="E4" s="52"/>
      <c r="F4" s="52"/>
      <c r="G4" s="52"/>
      <c r="H4" s="52"/>
      <c r="I4" s="52"/>
      <c r="J4" s="52"/>
      <c r="K4" s="52"/>
      <c r="L4" s="63"/>
      <c r="M4" s="63"/>
      <c r="N4" s="63"/>
      <c r="O4" s="52"/>
    </row>
    <row r="5" spans="1:15" x14ac:dyDescent="0.25">
      <c r="A5" s="52"/>
      <c r="B5" s="52"/>
      <c r="C5" s="52"/>
      <c r="D5" s="52"/>
      <c r="E5" s="52"/>
      <c r="F5" s="57"/>
      <c r="G5" s="57"/>
      <c r="H5" s="57"/>
      <c r="I5" s="57"/>
      <c r="J5" s="52"/>
      <c r="K5" s="52"/>
      <c r="L5" s="52"/>
      <c r="M5" s="52"/>
      <c r="N5" s="52"/>
      <c r="O5" s="52"/>
    </row>
    <row r="6" spans="1:15" ht="23.25" x14ac:dyDescent="0.25">
      <c r="A6" s="52"/>
      <c r="B6" s="52"/>
      <c r="C6" s="52"/>
      <c r="D6" s="52"/>
      <c r="E6" s="52"/>
      <c r="F6" s="245" t="s">
        <v>96</v>
      </c>
      <c r="G6" s="245"/>
      <c r="H6" s="245"/>
      <c r="I6" s="245"/>
      <c r="J6" s="245"/>
      <c r="K6" s="52"/>
      <c r="L6" s="52"/>
      <c r="M6" s="52"/>
      <c r="N6" s="52"/>
      <c r="O6" s="52"/>
    </row>
    <row r="7" spans="1:15" x14ac:dyDescent="0.25">
      <c r="A7" s="52"/>
      <c r="B7" s="52"/>
      <c r="C7" s="52"/>
      <c r="D7" s="52"/>
      <c r="E7" s="236" t="s">
        <v>190</v>
      </c>
      <c r="F7" s="236"/>
      <c r="G7" s="236"/>
      <c r="H7" s="236"/>
      <c r="I7" s="236"/>
      <c r="J7" s="236"/>
      <c r="K7" s="236"/>
      <c r="L7" s="52"/>
      <c r="M7" s="52"/>
      <c r="N7" s="52"/>
      <c r="O7" s="52"/>
    </row>
    <row r="8" spans="1:15" ht="18.75" x14ac:dyDescent="0.3">
      <c r="A8" s="246" t="s">
        <v>191</v>
      </c>
      <c r="B8" s="246"/>
      <c r="C8" s="246"/>
      <c r="D8" s="246"/>
      <c r="E8" s="246"/>
      <c r="F8" s="246"/>
      <c r="G8" s="246"/>
      <c r="H8" s="246"/>
      <c r="I8" s="246"/>
      <c r="J8" s="246"/>
      <c r="K8" s="246"/>
      <c r="L8" s="246"/>
      <c r="M8" s="246"/>
      <c r="N8" s="246"/>
      <c r="O8" s="246"/>
    </row>
    <row r="9" spans="1:15" ht="18.75" x14ac:dyDescent="0.3">
      <c r="A9" s="64"/>
      <c r="B9" s="247" t="s">
        <v>192</v>
      </c>
      <c r="C9" s="247"/>
      <c r="D9" s="247"/>
      <c r="E9" s="247"/>
      <c r="F9" s="247"/>
      <c r="G9" s="247"/>
      <c r="H9" s="247"/>
      <c r="I9" s="247"/>
      <c r="J9" s="247"/>
      <c r="K9" s="247"/>
      <c r="L9" s="247"/>
      <c r="M9" s="247"/>
      <c r="N9" s="247"/>
      <c r="O9" s="65"/>
    </row>
    <row r="10" spans="1:15" x14ac:dyDescent="0.25">
      <c r="A10" s="61"/>
      <c r="B10" s="61"/>
      <c r="C10" s="61"/>
      <c r="D10" s="251" t="s">
        <v>97</v>
      </c>
      <c r="E10" s="251"/>
      <c r="F10" s="251"/>
      <c r="G10" s="251"/>
      <c r="H10" s="251"/>
      <c r="I10" s="251"/>
      <c r="J10" s="251"/>
      <c r="K10" s="251"/>
      <c r="L10" s="251"/>
      <c r="M10" s="52"/>
      <c r="N10" s="52"/>
      <c r="O10" s="52"/>
    </row>
    <row r="11" spans="1:15" x14ac:dyDescent="0.25">
      <c r="A11" s="52"/>
      <c r="B11" s="52"/>
      <c r="C11" s="52"/>
      <c r="D11" s="52"/>
      <c r="E11" s="52"/>
      <c r="F11" s="52"/>
      <c r="G11" s="52"/>
      <c r="H11" s="52"/>
      <c r="I11" s="52"/>
      <c r="J11" s="52"/>
      <c r="K11" s="52"/>
      <c r="L11" s="52"/>
      <c r="M11" s="52"/>
      <c r="N11" s="52"/>
      <c r="O11" s="52"/>
    </row>
    <row r="12" spans="1:15" ht="18.75" x14ac:dyDescent="0.3">
      <c r="A12" s="55"/>
      <c r="B12" s="248" t="s">
        <v>193</v>
      </c>
      <c r="C12" s="248"/>
      <c r="D12" s="248"/>
      <c r="E12" s="66">
        <v>39122</v>
      </c>
      <c r="G12" s="249" t="s">
        <v>194</v>
      </c>
      <c r="H12" s="249"/>
      <c r="I12" s="249"/>
      <c r="J12" s="249"/>
      <c r="K12" s="249"/>
      <c r="L12" s="249"/>
      <c r="M12" s="249"/>
      <c r="N12" s="52"/>
      <c r="O12" s="52"/>
    </row>
    <row r="13" spans="1:15" x14ac:dyDescent="0.25">
      <c r="A13" s="55"/>
      <c r="B13" s="248"/>
      <c r="C13" s="248"/>
      <c r="D13" s="248"/>
      <c r="E13" s="67" t="s">
        <v>195</v>
      </c>
      <c r="F13" s="55"/>
      <c r="G13" s="250" t="s">
        <v>196</v>
      </c>
      <c r="H13" s="250"/>
      <c r="I13" s="250"/>
      <c r="J13" s="250"/>
      <c r="K13" s="250"/>
      <c r="L13" s="250"/>
      <c r="M13" s="250"/>
      <c r="N13" s="52"/>
      <c r="O13" s="52"/>
    </row>
    <row r="14" spans="1:15" ht="18.75" x14ac:dyDescent="0.3">
      <c r="A14" s="59"/>
      <c r="F14" s="64"/>
      <c r="N14" s="64"/>
      <c r="O14" s="52"/>
    </row>
    <row r="15" spans="1:15" x14ac:dyDescent="0.25">
      <c r="A15" s="59"/>
      <c r="B15" s="252" t="s">
        <v>197</v>
      </c>
      <c r="C15" s="252"/>
      <c r="D15" s="252"/>
      <c r="E15" s="253" t="s">
        <v>198</v>
      </c>
      <c r="F15" s="254"/>
      <c r="G15" s="254"/>
      <c r="H15" s="254"/>
      <c r="I15" s="254"/>
      <c r="N15" s="68"/>
      <c r="O15" s="52"/>
    </row>
    <row r="16" spans="1:15" ht="28.5" customHeight="1" x14ac:dyDescent="0.25">
      <c r="A16" s="57"/>
      <c r="B16" s="252"/>
      <c r="C16" s="252"/>
      <c r="D16" s="252"/>
      <c r="E16" s="254"/>
      <c r="F16" s="254"/>
      <c r="G16" s="254"/>
      <c r="H16" s="254"/>
      <c r="I16" s="254"/>
      <c r="J16" s="57"/>
      <c r="K16" s="52"/>
      <c r="L16" s="52"/>
      <c r="M16" s="52"/>
      <c r="N16" s="52"/>
      <c r="O16" s="52"/>
    </row>
    <row r="17" spans="1:15" ht="19.5" customHeight="1" x14ac:dyDescent="0.25">
      <c r="A17" s="60"/>
      <c r="I17" s="69"/>
      <c r="J17" s="69"/>
      <c r="K17" s="60"/>
      <c r="L17" s="60"/>
      <c r="M17" s="60"/>
      <c r="N17" s="60"/>
      <c r="O17" s="52"/>
    </row>
    <row r="18" spans="1:15" ht="18.75" x14ac:dyDescent="0.3">
      <c r="A18" s="52"/>
      <c r="B18" s="231" t="s">
        <v>199</v>
      </c>
      <c r="C18" s="231"/>
      <c r="E18" s="232" t="s">
        <v>365</v>
      </c>
      <c r="F18" s="232"/>
      <c r="G18" s="232"/>
      <c r="H18" s="232"/>
      <c r="I18" s="232"/>
      <c r="J18" s="232"/>
      <c r="K18" s="232"/>
      <c r="L18" s="232"/>
      <c r="M18" s="232"/>
      <c r="N18" s="232"/>
      <c r="O18" s="52"/>
    </row>
    <row r="19" spans="1:15" x14ac:dyDescent="0.25">
      <c r="A19" s="52"/>
      <c r="B19" s="52"/>
      <c r="C19" s="52"/>
      <c r="D19" s="52"/>
      <c r="E19" s="52"/>
      <c r="F19" s="52"/>
      <c r="G19" s="52"/>
      <c r="H19" s="52"/>
      <c r="I19" s="52"/>
      <c r="J19" s="52"/>
      <c r="K19" s="52"/>
      <c r="L19" s="52"/>
      <c r="M19" s="52"/>
      <c r="N19" s="52"/>
      <c r="O19" s="52"/>
    </row>
    <row r="20" spans="1:15" ht="18.75" x14ac:dyDescent="0.3">
      <c r="A20" s="52"/>
      <c r="B20" s="231" t="s">
        <v>200</v>
      </c>
      <c r="C20" s="231"/>
      <c r="D20" s="52"/>
      <c r="E20" s="232" t="s">
        <v>201</v>
      </c>
      <c r="F20" s="232"/>
      <c r="G20" s="232"/>
      <c r="H20" s="232"/>
      <c r="I20" s="232"/>
      <c r="J20" s="232"/>
      <c r="K20" s="232"/>
      <c r="L20" s="232"/>
      <c r="M20" s="232"/>
      <c r="N20" s="232"/>
      <c r="O20" s="52"/>
    </row>
    <row r="21" spans="1:15" x14ac:dyDescent="0.25">
      <c r="A21" s="52"/>
      <c r="B21" s="233"/>
      <c r="C21" s="233"/>
      <c r="D21" s="52"/>
      <c r="E21" s="52"/>
      <c r="F21" s="52"/>
      <c r="G21" s="52"/>
      <c r="H21" s="52"/>
      <c r="I21" s="52"/>
      <c r="J21" s="52"/>
      <c r="K21" s="52"/>
      <c r="L21" s="52"/>
      <c r="M21" s="52"/>
      <c r="N21" s="52"/>
      <c r="O21" s="52"/>
    </row>
    <row r="22" spans="1:15" x14ac:dyDescent="0.25">
      <c r="A22" s="52"/>
      <c r="B22" s="234" t="s">
        <v>202</v>
      </c>
      <c r="C22" s="234"/>
      <c r="D22" s="234"/>
      <c r="H22" s="57"/>
      <c r="I22" s="57"/>
      <c r="J22" s="57"/>
      <c r="K22" s="57"/>
      <c r="L22" s="57"/>
      <c r="M22" s="57"/>
      <c r="N22" s="57"/>
      <c r="O22" s="52"/>
    </row>
    <row r="23" spans="1:15" x14ac:dyDescent="0.25">
      <c r="A23" s="52"/>
      <c r="B23" s="234"/>
      <c r="C23" s="234"/>
      <c r="D23" s="234"/>
      <c r="E23" s="243" t="s">
        <v>340</v>
      </c>
      <c r="F23" s="243"/>
      <c r="G23" s="243"/>
      <c r="H23" s="243"/>
      <c r="I23" s="243"/>
      <c r="J23" s="243"/>
      <c r="K23" s="243"/>
      <c r="L23" s="243"/>
      <c r="M23" s="70"/>
      <c r="N23" s="70"/>
      <c r="O23" s="52"/>
    </row>
    <row r="24" spans="1:15" x14ac:dyDescent="0.25">
      <c r="A24" s="52"/>
      <c r="O24" s="52"/>
    </row>
    <row r="25" spans="1:15" x14ac:dyDescent="0.25">
      <c r="A25" s="52"/>
      <c r="B25" s="235" t="s">
        <v>203</v>
      </c>
      <c r="C25" s="235"/>
      <c r="D25" s="71" t="s">
        <v>98</v>
      </c>
      <c r="E25" s="236" t="s">
        <v>204</v>
      </c>
      <c r="F25" s="236"/>
      <c r="G25" s="236"/>
      <c r="H25" s="236"/>
      <c r="I25" s="63" t="s">
        <v>205</v>
      </c>
      <c r="J25" s="236" t="s">
        <v>206</v>
      </c>
      <c r="K25" s="236"/>
      <c r="L25" s="236"/>
      <c r="M25" s="236"/>
      <c r="N25" s="70">
        <v>2024</v>
      </c>
      <c r="O25" s="52"/>
    </row>
    <row r="26" spans="1:15" x14ac:dyDescent="0.25">
      <c r="A26" s="52"/>
      <c r="B26" s="72"/>
      <c r="C26" s="72"/>
      <c r="D26" s="72"/>
      <c r="I26" s="52"/>
      <c r="J26" s="52"/>
      <c r="K26" s="52"/>
      <c r="L26" s="52"/>
      <c r="M26" s="52"/>
      <c r="N26" s="52"/>
      <c r="O26" s="52"/>
    </row>
    <row r="27" spans="1:15" x14ac:dyDescent="0.25">
      <c r="A27" s="52"/>
      <c r="B27" s="234" t="s">
        <v>207</v>
      </c>
      <c r="C27" s="234"/>
      <c r="D27" s="234"/>
      <c r="J27" s="52"/>
      <c r="K27" s="52"/>
      <c r="L27" s="52"/>
      <c r="M27" s="52"/>
      <c r="N27" s="52"/>
      <c r="O27" s="52"/>
    </row>
    <row r="28" spans="1:15" ht="27" customHeight="1" x14ac:dyDescent="0.25">
      <c r="A28" s="52"/>
      <c r="B28" s="234"/>
      <c r="C28" s="234"/>
      <c r="D28" s="234"/>
      <c r="E28" s="232" t="s">
        <v>208</v>
      </c>
      <c r="F28" s="232"/>
      <c r="G28" s="232"/>
      <c r="H28" s="232"/>
      <c r="I28" s="232"/>
      <c r="J28" s="52"/>
      <c r="K28" s="73"/>
      <c r="L28" s="52"/>
      <c r="M28" s="52"/>
      <c r="N28" s="52"/>
      <c r="O28" s="52"/>
    </row>
    <row r="29" spans="1:15" x14ac:dyDescent="0.25">
      <c r="A29" s="52"/>
      <c r="J29" s="59"/>
      <c r="K29" s="52"/>
      <c r="L29" s="52"/>
      <c r="M29" s="52"/>
      <c r="N29" s="52"/>
      <c r="O29" s="52"/>
    </row>
    <row r="30" spans="1:15" x14ac:dyDescent="0.25">
      <c r="A30" s="52"/>
      <c r="B30" s="239" t="s">
        <v>209</v>
      </c>
      <c r="C30" s="239"/>
      <c r="D30" s="239"/>
      <c r="E30" s="73" t="s">
        <v>210</v>
      </c>
      <c r="F30" s="240">
        <v>42713</v>
      </c>
      <c r="G30" s="241"/>
      <c r="H30" s="53" t="s">
        <v>91</v>
      </c>
      <c r="I30" s="70">
        <v>1547</v>
      </c>
      <c r="J30" s="52"/>
      <c r="K30" s="242" t="s">
        <v>388</v>
      </c>
      <c r="L30" s="242"/>
      <c r="M30" s="242"/>
      <c r="N30" s="74"/>
      <c r="O30" s="52"/>
    </row>
    <row r="31" spans="1:15" x14ac:dyDescent="0.25">
      <c r="A31" s="52"/>
      <c r="B31" s="52"/>
      <c r="C31" s="52"/>
      <c r="D31" s="237"/>
      <c r="E31" s="237"/>
      <c r="F31" s="52"/>
      <c r="G31" s="52"/>
      <c r="H31" s="56"/>
      <c r="I31" s="52"/>
      <c r="J31" s="52"/>
      <c r="K31" s="52"/>
      <c r="L31" s="52"/>
      <c r="M31" s="52"/>
      <c r="N31" s="52"/>
      <c r="O31" s="52"/>
    </row>
    <row r="32" spans="1:15" x14ac:dyDescent="0.25">
      <c r="A32" s="52"/>
      <c r="B32" s="52"/>
      <c r="C32" s="52"/>
      <c r="D32" s="238"/>
      <c r="E32" s="238"/>
      <c r="F32" s="238"/>
      <c r="G32" s="238"/>
      <c r="H32" s="238"/>
      <c r="I32" s="238"/>
      <c r="J32" s="52"/>
      <c r="K32" s="52"/>
      <c r="L32" s="52"/>
      <c r="M32" s="52"/>
      <c r="N32" s="52"/>
      <c r="O32" s="52"/>
    </row>
    <row r="33" spans="1:15" x14ac:dyDescent="0.25">
      <c r="A33" s="52"/>
      <c r="B33" s="52"/>
      <c r="C33" s="52"/>
      <c r="D33" s="58"/>
      <c r="E33" s="58"/>
      <c r="F33" s="58"/>
      <c r="G33" s="58"/>
      <c r="H33" s="62"/>
      <c r="I33" s="58"/>
      <c r="J33" s="52"/>
      <c r="K33" s="52"/>
      <c r="L33" s="52"/>
      <c r="M33" s="52"/>
      <c r="N33" s="52"/>
      <c r="O33" s="52"/>
    </row>
    <row r="34" spans="1:15" x14ac:dyDescent="0.25">
      <c r="A34" s="52"/>
      <c r="B34" s="52"/>
      <c r="C34" s="52"/>
      <c r="D34" s="230"/>
      <c r="E34" s="230"/>
      <c r="F34" s="230"/>
      <c r="G34" s="230"/>
      <c r="H34" s="230"/>
      <c r="I34" s="230"/>
      <c r="J34" s="52"/>
      <c r="K34" s="52"/>
      <c r="L34" s="52"/>
      <c r="M34" s="52"/>
      <c r="N34" s="52"/>
      <c r="O34" s="52"/>
    </row>
    <row r="35" spans="1:15" x14ac:dyDescent="0.25">
      <c r="A35" s="52"/>
      <c r="B35" s="52"/>
      <c r="C35" s="52"/>
      <c r="D35" s="230"/>
      <c r="E35" s="230"/>
      <c r="F35" s="230"/>
      <c r="G35" s="230"/>
      <c r="H35" s="230"/>
      <c r="I35" s="230"/>
      <c r="J35" s="52"/>
      <c r="K35" s="52"/>
      <c r="L35" s="52"/>
      <c r="M35" s="52"/>
      <c r="N35" s="52"/>
      <c r="O35" s="52"/>
    </row>
    <row r="36" spans="1:15" x14ac:dyDescent="0.25">
      <c r="A36" s="52"/>
      <c r="B36" s="52"/>
      <c r="C36" s="52"/>
      <c r="D36" s="52"/>
      <c r="E36" s="52"/>
      <c r="F36" s="52"/>
      <c r="G36" s="52"/>
      <c r="H36" s="52"/>
      <c r="I36" s="52"/>
      <c r="J36" s="52"/>
      <c r="K36" s="52"/>
      <c r="L36" s="52"/>
      <c r="M36" s="52"/>
      <c r="N36" s="52"/>
      <c r="O36" s="52"/>
    </row>
    <row r="37" spans="1:15" x14ac:dyDescent="0.25">
      <c r="A37" s="52"/>
      <c r="B37" s="52"/>
      <c r="C37" s="52"/>
      <c r="D37" s="52"/>
      <c r="E37" s="52"/>
      <c r="F37" s="52"/>
      <c r="G37" s="52"/>
      <c r="H37" s="52"/>
      <c r="I37" s="52"/>
      <c r="J37" s="52"/>
      <c r="K37" s="52"/>
      <c r="L37" s="52"/>
      <c r="M37" s="52"/>
      <c r="N37" s="52"/>
      <c r="O37" s="52"/>
    </row>
    <row r="38" spans="1:15" x14ac:dyDescent="0.25">
      <c r="A38" s="52"/>
      <c r="B38" s="52"/>
      <c r="C38" s="52"/>
      <c r="D38" s="52"/>
      <c r="E38" s="52"/>
      <c r="F38" s="52"/>
      <c r="G38" s="52"/>
      <c r="H38" s="52"/>
      <c r="I38" s="52"/>
      <c r="J38" s="52"/>
      <c r="K38" s="52"/>
      <c r="L38" s="52"/>
      <c r="M38" s="52"/>
      <c r="N38" s="52"/>
      <c r="O38" s="52"/>
    </row>
    <row r="39" spans="1:15" x14ac:dyDescent="0.25">
      <c r="A39" s="52"/>
      <c r="B39" s="52"/>
      <c r="C39" s="52"/>
      <c r="D39" s="52"/>
      <c r="E39" s="52"/>
      <c r="F39" s="52"/>
      <c r="G39" s="52"/>
      <c r="H39" s="52"/>
      <c r="I39" s="52"/>
      <c r="J39" s="52"/>
      <c r="K39" s="52"/>
      <c r="L39" s="52"/>
      <c r="M39" s="52"/>
      <c r="N39" s="52"/>
      <c r="O39" s="52"/>
    </row>
    <row r="40" spans="1:15" x14ac:dyDescent="0.25">
      <c r="A40" s="52"/>
      <c r="B40" s="52"/>
      <c r="C40" s="52"/>
      <c r="D40" s="52"/>
      <c r="E40" s="52"/>
      <c r="F40" s="52"/>
      <c r="G40" s="52"/>
      <c r="H40" s="52"/>
      <c r="I40" s="52"/>
      <c r="J40" s="52"/>
      <c r="K40" s="52"/>
      <c r="L40" s="52"/>
      <c r="M40" s="52"/>
      <c r="N40" s="52"/>
      <c r="O40" s="52"/>
    </row>
    <row r="41" spans="1:15" x14ac:dyDescent="0.25">
      <c r="A41" s="52"/>
      <c r="B41" s="52"/>
      <c r="C41" s="52"/>
      <c r="D41" s="52"/>
      <c r="E41" s="52"/>
      <c r="F41" s="52"/>
      <c r="G41" s="52"/>
      <c r="H41" s="52"/>
      <c r="I41" s="52"/>
      <c r="J41" s="52"/>
      <c r="K41" s="52"/>
      <c r="L41" s="52"/>
      <c r="M41" s="52"/>
      <c r="N41" s="52"/>
      <c r="O41" s="52"/>
    </row>
    <row r="42" spans="1:15" x14ac:dyDescent="0.25">
      <c r="A42" s="52"/>
      <c r="B42" s="52"/>
      <c r="C42" s="52"/>
      <c r="D42" s="52"/>
      <c r="E42" s="52"/>
      <c r="F42" s="52"/>
      <c r="G42" s="52"/>
      <c r="H42" s="52"/>
      <c r="I42" s="52"/>
      <c r="J42" s="52"/>
      <c r="K42" s="52"/>
      <c r="L42" s="52"/>
      <c r="M42" s="52"/>
      <c r="N42" s="52"/>
      <c r="O42" s="52"/>
    </row>
    <row r="43" spans="1:15" x14ac:dyDescent="0.25">
      <c r="A43" s="52"/>
      <c r="B43" s="52"/>
      <c r="C43" s="52"/>
      <c r="D43" s="52"/>
      <c r="E43" s="52"/>
      <c r="F43" s="52"/>
      <c r="G43" s="52"/>
      <c r="H43" s="52"/>
      <c r="I43" s="52"/>
      <c r="J43" s="52"/>
      <c r="K43" s="52"/>
      <c r="L43" s="52"/>
      <c r="M43" s="52"/>
      <c r="N43" s="52"/>
      <c r="O43" s="52"/>
    </row>
    <row r="44" spans="1:15" x14ac:dyDescent="0.25">
      <c r="A44" s="52"/>
      <c r="B44" s="52"/>
      <c r="C44" s="52"/>
      <c r="D44" s="52"/>
      <c r="E44" s="52"/>
      <c r="F44" s="52"/>
      <c r="G44" s="52"/>
      <c r="H44" s="52"/>
      <c r="I44" s="52"/>
      <c r="J44" s="52"/>
      <c r="K44" s="52"/>
      <c r="L44" s="52"/>
      <c r="M44" s="52"/>
      <c r="N44" s="52"/>
      <c r="O44" s="52"/>
    </row>
    <row r="45" spans="1:15" x14ac:dyDescent="0.25">
      <c r="A45" s="52"/>
      <c r="B45" s="52"/>
      <c r="C45" s="52"/>
      <c r="D45" s="52"/>
      <c r="E45" s="52"/>
      <c r="F45" s="52"/>
      <c r="G45" s="52"/>
      <c r="H45" s="52"/>
      <c r="I45" s="52"/>
      <c r="J45" s="52"/>
      <c r="K45" s="52"/>
      <c r="L45" s="52"/>
      <c r="M45" s="52"/>
      <c r="N45" s="52"/>
      <c r="O45" s="52"/>
    </row>
    <row r="46" spans="1:15" x14ac:dyDescent="0.25">
      <c r="A46" s="52"/>
      <c r="B46" s="52"/>
      <c r="C46" s="52"/>
      <c r="D46" s="52"/>
      <c r="E46" s="52"/>
      <c r="F46" s="52"/>
      <c r="G46" s="52"/>
      <c r="H46" s="52"/>
      <c r="I46" s="52"/>
      <c r="J46" s="52"/>
      <c r="K46" s="52"/>
      <c r="L46" s="52"/>
      <c r="M46" s="52"/>
      <c r="N46" s="52"/>
      <c r="O46" s="52"/>
    </row>
    <row r="47" spans="1:15" x14ac:dyDescent="0.25">
      <c r="A47" s="52"/>
      <c r="B47" s="52"/>
      <c r="C47" s="52"/>
      <c r="D47" s="52"/>
      <c r="E47" s="52"/>
      <c r="F47" s="52"/>
      <c r="G47" s="52"/>
      <c r="H47" s="52"/>
      <c r="I47" s="52"/>
      <c r="J47" s="52"/>
      <c r="K47" s="52"/>
      <c r="L47" s="52"/>
      <c r="M47" s="52"/>
      <c r="N47" s="52"/>
      <c r="O47" s="52"/>
    </row>
    <row r="48" spans="1:15" x14ac:dyDescent="0.25">
      <c r="A48" s="52"/>
      <c r="B48" s="52"/>
      <c r="C48" s="52"/>
      <c r="D48" s="52"/>
      <c r="E48" s="52"/>
      <c r="F48" s="52"/>
      <c r="G48" s="52"/>
      <c r="H48" s="52"/>
      <c r="I48" s="52"/>
      <c r="J48" s="52"/>
      <c r="K48" s="52"/>
      <c r="L48" s="52"/>
      <c r="M48" s="52"/>
      <c r="N48" s="52"/>
      <c r="O48" s="52"/>
    </row>
    <row r="49" spans="1:15" x14ac:dyDescent="0.25">
      <c r="A49" s="52"/>
      <c r="B49" s="52"/>
      <c r="C49" s="52"/>
      <c r="D49" s="52"/>
      <c r="E49" s="52"/>
      <c r="F49" s="52"/>
      <c r="G49" s="52"/>
      <c r="H49" s="52"/>
      <c r="I49" s="52"/>
      <c r="J49" s="52"/>
      <c r="K49" s="52"/>
      <c r="L49" s="52"/>
      <c r="M49" s="52"/>
      <c r="N49" s="52"/>
      <c r="O49" s="52"/>
    </row>
    <row r="50" spans="1:15" x14ac:dyDescent="0.25">
      <c r="A50" s="52"/>
      <c r="B50" s="52"/>
      <c r="C50" s="52"/>
      <c r="D50" s="52"/>
      <c r="E50" s="52"/>
      <c r="F50" s="52"/>
      <c r="G50" s="52"/>
      <c r="H50" s="52"/>
      <c r="I50" s="52"/>
      <c r="J50" s="52"/>
      <c r="K50" s="52"/>
      <c r="L50" s="52"/>
      <c r="M50" s="52"/>
      <c r="N50" s="52"/>
      <c r="O50" s="52"/>
    </row>
    <row r="51" spans="1:15" x14ac:dyDescent="0.25">
      <c r="A51" s="52"/>
      <c r="B51" s="52"/>
      <c r="C51" s="52"/>
      <c r="D51" s="52"/>
      <c r="E51" s="52"/>
      <c r="F51" s="52"/>
      <c r="G51" s="52"/>
      <c r="H51" s="52"/>
      <c r="I51" s="52"/>
      <c r="J51" s="52"/>
      <c r="K51" s="52"/>
      <c r="L51" s="52"/>
      <c r="M51" s="52"/>
      <c r="N51" s="52"/>
      <c r="O51" s="52"/>
    </row>
    <row r="52" spans="1:15" x14ac:dyDescent="0.25">
      <c r="A52" s="52"/>
      <c r="B52" s="52"/>
      <c r="C52" s="52"/>
      <c r="D52" s="52"/>
      <c r="E52" s="52"/>
      <c r="F52" s="52"/>
      <c r="G52" s="52"/>
      <c r="H52" s="52"/>
      <c r="I52" s="52"/>
      <c r="J52" s="52"/>
      <c r="K52" s="52"/>
      <c r="L52" s="52"/>
      <c r="M52" s="52"/>
      <c r="N52" s="52"/>
      <c r="O52" s="52"/>
    </row>
    <row r="53" spans="1:15" x14ac:dyDescent="0.25">
      <c r="A53" s="52"/>
      <c r="B53" s="52"/>
      <c r="C53" s="52"/>
      <c r="D53" s="52"/>
      <c r="E53" s="52"/>
      <c r="F53" s="52"/>
      <c r="G53" s="52"/>
      <c r="H53" s="52"/>
      <c r="I53" s="52"/>
      <c r="J53" s="52"/>
      <c r="K53" s="52"/>
      <c r="L53" s="52"/>
      <c r="M53" s="52"/>
      <c r="N53" s="52"/>
      <c r="O53" s="52"/>
    </row>
    <row r="54" spans="1:15" x14ac:dyDescent="0.25">
      <c r="A54" s="52"/>
      <c r="B54" s="52"/>
      <c r="C54" s="52"/>
      <c r="D54" s="52"/>
      <c r="E54" s="52"/>
      <c r="F54" s="52"/>
      <c r="G54" s="52"/>
      <c r="H54" s="52"/>
      <c r="I54" s="52"/>
      <c r="J54" s="52"/>
      <c r="K54" s="52"/>
      <c r="L54" s="52"/>
      <c r="M54" s="52"/>
      <c r="N54" s="52"/>
      <c r="O54" s="52"/>
    </row>
    <row r="55" spans="1:15" x14ac:dyDescent="0.25">
      <c r="A55" s="52"/>
      <c r="B55" s="52"/>
      <c r="C55" s="52"/>
      <c r="D55" s="52"/>
      <c r="E55" s="52"/>
      <c r="F55" s="52"/>
      <c r="G55" s="52"/>
      <c r="H55" s="52"/>
      <c r="I55" s="52"/>
      <c r="J55" s="52"/>
      <c r="K55" s="52"/>
      <c r="L55" s="52"/>
      <c r="M55" s="52"/>
      <c r="N55" s="52"/>
      <c r="O55" s="52"/>
    </row>
    <row r="56" spans="1:15" x14ac:dyDescent="0.25">
      <c r="A56" s="52"/>
      <c r="B56" s="52"/>
      <c r="C56" s="52"/>
      <c r="D56" s="52"/>
      <c r="E56" s="52"/>
      <c r="F56" s="52"/>
      <c r="G56" s="52"/>
      <c r="H56" s="52"/>
      <c r="I56" s="52"/>
      <c r="J56" s="52"/>
      <c r="K56" s="52"/>
      <c r="L56" s="52"/>
      <c r="M56" s="52"/>
      <c r="N56" s="52"/>
      <c r="O56" s="52"/>
    </row>
    <row r="57" spans="1:15" x14ac:dyDescent="0.25">
      <c r="A57" s="52"/>
      <c r="B57" s="52"/>
      <c r="C57" s="52"/>
      <c r="D57" s="52"/>
      <c r="E57" s="52"/>
      <c r="F57" s="52"/>
      <c r="G57" s="52"/>
      <c r="H57" s="52"/>
      <c r="I57" s="52"/>
      <c r="J57" s="52"/>
      <c r="K57" s="52"/>
      <c r="L57" s="52"/>
      <c r="M57" s="52"/>
      <c r="N57" s="52"/>
      <c r="O57" s="52"/>
    </row>
  </sheetData>
  <mergeCells count="32">
    <mergeCell ref="E23:L23"/>
    <mergeCell ref="L1:N1"/>
    <mergeCell ref="L2:N2"/>
    <mergeCell ref="L3:N3"/>
    <mergeCell ref="F6:J6"/>
    <mergeCell ref="A8:O8"/>
    <mergeCell ref="B9:N9"/>
    <mergeCell ref="B12:D13"/>
    <mergeCell ref="G12:M12"/>
    <mergeCell ref="G13:M13"/>
    <mergeCell ref="E7:K7"/>
    <mergeCell ref="D10:L10"/>
    <mergeCell ref="B15:D16"/>
    <mergeCell ref="E15:I16"/>
    <mergeCell ref="B18:C18"/>
    <mergeCell ref="E18:N18"/>
    <mergeCell ref="D34:I34"/>
    <mergeCell ref="D35:I35"/>
    <mergeCell ref="B20:C20"/>
    <mergeCell ref="E20:N20"/>
    <mergeCell ref="B21:C21"/>
    <mergeCell ref="B22:D23"/>
    <mergeCell ref="B25:C25"/>
    <mergeCell ref="E25:H25"/>
    <mergeCell ref="D31:E31"/>
    <mergeCell ref="D32:I32"/>
    <mergeCell ref="J25:M25"/>
    <mergeCell ref="B27:D28"/>
    <mergeCell ref="E28:I28"/>
    <mergeCell ref="B30:D30"/>
    <mergeCell ref="F30:G30"/>
    <mergeCell ref="K30:M30"/>
  </mergeCells>
  <pageMargins left="0.7" right="0.7" top="0.75" bottom="0.75" header="0.3" footer="0.3"/>
  <pageSetup paperSize="9" scale="85" orientation="landscape" r:id="rId1"/>
  <rowBreaks count="1" manualBreakCount="1">
    <brk id="3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
  <sheetViews>
    <sheetView view="pageBreakPreview" zoomScaleNormal="75" zoomScaleSheetLayoutView="100" workbookViewId="0">
      <selection activeCell="C20" sqref="C20"/>
    </sheetView>
  </sheetViews>
  <sheetFormatPr defaultColWidth="9.140625" defaultRowHeight="18" x14ac:dyDescent="0.25"/>
  <cols>
    <col min="1" max="1" width="9.85546875" style="5" customWidth="1"/>
    <col min="2" max="3" width="17.7109375" style="5" customWidth="1"/>
    <col min="4" max="5" width="11.85546875" style="5" customWidth="1"/>
    <col min="6" max="6" width="14.28515625" style="5" customWidth="1"/>
    <col min="7" max="11" width="11.85546875" style="5" customWidth="1"/>
    <col min="12" max="12" width="15.7109375" style="5" customWidth="1"/>
    <col min="13" max="13" width="12.140625" style="5" customWidth="1"/>
    <col min="14" max="16384" width="9.140625" style="5"/>
  </cols>
  <sheetData>
    <row r="1" spans="1:13" x14ac:dyDescent="0.25">
      <c r="A1" s="257" t="s">
        <v>149</v>
      </c>
      <c r="B1" s="257"/>
      <c r="C1" s="257"/>
      <c r="D1" s="257"/>
      <c r="E1" s="257"/>
      <c r="F1" s="257"/>
      <c r="G1" s="257"/>
      <c r="H1" s="257"/>
      <c r="I1" s="257"/>
      <c r="J1" s="257"/>
      <c r="K1" s="257"/>
      <c r="L1" s="257"/>
      <c r="M1" s="257"/>
    </row>
    <row r="2" spans="1:13" ht="18.75" thickBot="1" x14ac:dyDescent="0.3"/>
    <row r="3" spans="1:13" ht="25.5" customHeight="1" x14ac:dyDescent="0.25">
      <c r="A3" s="258" t="s">
        <v>2</v>
      </c>
      <c r="B3" s="260" t="s">
        <v>104</v>
      </c>
      <c r="C3" s="261"/>
      <c r="D3" s="260" t="s">
        <v>105</v>
      </c>
      <c r="E3" s="261"/>
      <c r="F3" s="260" t="s">
        <v>106</v>
      </c>
      <c r="G3" s="261"/>
      <c r="H3" s="260" t="s">
        <v>3</v>
      </c>
      <c r="I3" s="261"/>
      <c r="J3" s="260" t="s">
        <v>107</v>
      </c>
      <c r="K3" s="261"/>
      <c r="L3" s="264" t="s">
        <v>5</v>
      </c>
      <c r="M3" s="266" t="s">
        <v>6</v>
      </c>
    </row>
    <row r="4" spans="1:13" ht="25.5" customHeight="1" thickBot="1" x14ac:dyDescent="0.3">
      <c r="A4" s="259"/>
      <c r="B4" s="262"/>
      <c r="C4" s="263"/>
      <c r="D4" s="262"/>
      <c r="E4" s="263"/>
      <c r="F4" s="262"/>
      <c r="G4" s="263"/>
      <c r="H4" s="262"/>
      <c r="I4" s="263"/>
      <c r="J4" s="262"/>
      <c r="K4" s="263"/>
      <c r="L4" s="265"/>
      <c r="M4" s="267"/>
    </row>
    <row r="5" spans="1:13" ht="18.75" thickBot="1" x14ac:dyDescent="0.3">
      <c r="A5" s="13">
        <v>1</v>
      </c>
      <c r="B5" s="255">
        <v>2</v>
      </c>
      <c r="C5" s="256"/>
      <c r="D5" s="255">
        <v>3</v>
      </c>
      <c r="E5" s="256"/>
      <c r="F5" s="255">
        <v>4</v>
      </c>
      <c r="G5" s="256"/>
      <c r="H5" s="255">
        <v>6</v>
      </c>
      <c r="I5" s="256"/>
      <c r="J5" s="255">
        <v>7</v>
      </c>
      <c r="K5" s="256"/>
      <c r="L5" s="14">
        <v>8</v>
      </c>
      <c r="M5" s="15">
        <v>9</v>
      </c>
    </row>
    <row r="6" spans="1:13" x14ac:dyDescent="0.25">
      <c r="A6" s="16"/>
      <c r="B6" s="17" t="s">
        <v>7</v>
      </c>
      <c r="C6" s="18" t="s">
        <v>8</v>
      </c>
      <c r="D6" s="17" t="s">
        <v>7</v>
      </c>
      <c r="E6" s="18" t="s">
        <v>8</v>
      </c>
      <c r="F6" s="17" t="s">
        <v>7</v>
      </c>
      <c r="G6" s="18" t="s">
        <v>8</v>
      </c>
      <c r="H6" s="17" t="s">
        <v>7</v>
      </c>
      <c r="I6" s="18" t="s">
        <v>8</v>
      </c>
      <c r="J6" s="17" t="s">
        <v>7</v>
      </c>
      <c r="K6" s="18" t="s">
        <v>8</v>
      </c>
      <c r="L6" s="18" t="s">
        <v>8</v>
      </c>
      <c r="M6" s="19" t="s">
        <v>8</v>
      </c>
    </row>
    <row r="7" spans="1:13" s="192" customFormat="1" x14ac:dyDescent="0.25">
      <c r="A7" s="186" t="s">
        <v>9</v>
      </c>
      <c r="B7" s="187">
        <f>36*C7</f>
        <v>1404</v>
      </c>
      <c r="C7" s="188">
        <v>39</v>
      </c>
      <c r="D7" s="187">
        <f>36*E7</f>
        <v>0</v>
      </c>
      <c r="E7" s="189">
        <v>0</v>
      </c>
      <c r="F7" s="190">
        <f>36*G7</f>
        <v>0</v>
      </c>
      <c r="G7" s="189">
        <v>0</v>
      </c>
      <c r="H7" s="187">
        <f>36*I7</f>
        <v>72</v>
      </c>
      <c r="I7" s="189">
        <v>2</v>
      </c>
      <c r="J7" s="187">
        <f>36*K7</f>
        <v>0</v>
      </c>
      <c r="K7" s="189"/>
      <c r="L7" s="189">
        <v>11</v>
      </c>
      <c r="M7" s="191">
        <f>C7+E7+G7+I7+K7+L7</f>
        <v>52</v>
      </c>
    </row>
    <row r="8" spans="1:13" s="192" customFormat="1" x14ac:dyDescent="0.25">
      <c r="A8" s="186" t="s">
        <v>10</v>
      </c>
      <c r="B8" s="187">
        <f>36*C8</f>
        <v>1188</v>
      </c>
      <c r="C8" s="188">
        <v>33</v>
      </c>
      <c r="D8" s="187">
        <f t="shared" ref="D8:D9" si="0">36*E8</f>
        <v>72</v>
      </c>
      <c r="E8" s="187">
        <v>2</v>
      </c>
      <c r="F8" s="193">
        <f>36*G8</f>
        <v>144</v>
      </c>
      <c r="G8" s="187">
        <v>4</v>
      </c>
      <c r="H8" s="187">
        <f t="shared" ref="H8:H10" si="1">36*I8</f>
        <v>72</v>
      </c>
      <c r="I8" s="189">
        <v>2</v>
      </c>
      <c r="J8" s="187">
        <f t="shared" ref="J8:J10" si="2">36*K8</f>
        <v>0</v>
      </c>
      <c r="K8" s="189"/>
      <c r="L8" s="189">
        <v>11</v>
      </c>
      <c r="M8" s="191">
        <f t="shared" ref="M8:M10" si="3">C8+E8+G8+I8+K8+L8</f>
        <v>52</v>
      </c>
    </row>
    <row r="9" spans="1:13" s="192" customFormat="1" x14ac:dyDescent="0.25">
      <c r="A9" s="186" t="s">
        <v>11</v>
      </c>
      <c r="B9" s="187">
        <f>36*C9</f>
        <v>1080</v>
      </c>
      <c r="C9" s="188">
        <v>30</v>
      </c>
      <c r="D9" s="187">
        <f t="shared" si="0"/>
        <v>108</v>
      </c>
      <c r="E9" s="189">
        <v>3</v>
      </c>
      <c r="F9" s="193">
        <f>36*G9</f>
        <v>216</v>
      </c>
      <c r="G9" s="189">
        <v>6</v>
      </c>
      <c r="H9" s="187">
        <f t="shared" si="1"/>
        <v>72</v>
      </c>
      <c r="I9" s="189">
        <v>2</v>
      </c>
      <c r="J9" s="187">
        <f t="shared" si="2"/>
        <v>0</v>
      </c>
      <c r="K9" s="189"/>
      <c r="L9" s="189">
        <v>11</v>
      </c>
      <c r="M9" s="191">
        <f t="shared" si="3"/>
        <v>52</v>
      </c>
    </row>
    <row r="10" spans="1:13" s="192" customFormat="1" x14ac:dyDescent="0.25">
      <c r="A10" s="186" t="s">
        <v>103</v>
      </c>
      <c r="B10" s="187">
        <f>36*C10</f>
        <v>756</v>
      </c>
      <c r="C10" s="194">
        <v>21</v>
      </c>
      <c r="D10" s="187">
        <f>36*E10</f>
        <v>144</v>
      </c>
      <c r="E10" s="195">
        <v>4</v>
      </c>
      <c r="F10" s="190">
        <f t="shared" ref="F10" si="4">36*G10</f>
        <v>324</v>
      </c>
      <c r="G10" s="195">
        <v>9</v>
      </c>
      <c r="H10" s="187">
        <f t="shared" si="1"/>
        <v>72</v>
      </c>
      <c r="I10" s="195">
        <v>2</v>
      </c>
      <c r="J10" s="187">
        <f t="shared" si="2"/>
        <v>216</v>
      </c>
      <c r="K10" s="195">
        <v>6</v>
      </c>
      <c r="L10" s="195">
        <v>2</v>
      </c>
      <c r="M10" s="191">
        <f t="shared" si="3"/>
        <v>44</v>
      </c>
    </row>
    <row r="11" spans="1:13" s="22" customFormat="1" ht="18.75" thickBot="1" x14ac:dyDescent="0.3">
      <c r="A11" s="20" t="s">
        <v>12</v>
      </c>
      <c r="B11" s="21">
        <f>SUM(B7:B10)</f>
        <v>4428</v>
      </c>
      <c r="C11" s="21">
        <f>SUM(C7:C10)</f>
        <v>123</v>
      </c>
      <c r="D11" s="21">
        <f t="shared" ref="D11:K11" si="5">SUM(D7:D10)</f>
        <v>324</v>
      </c>
      <c r="E11" s="21">
        <f t="shared" si="5"/>
        <v>9</v>
      </c>
      <c r="F11" s="26">
        <f t="shared" si="5"/>
        <v>684</v>
      </c>
      <c r="G11" s="21">
        <f t="shared" si="5"/>
        <v>19</v>
      </c>
      <c r="H11" s="21">
        <f t="shared" si="5"/>
        <v>288</v>
      </c>
      <c r="I11" s="21">
        <f t="shared" si="5"/>
        <v>8</v>
      </c>
      <c r="J11" s="21">
        <f t="shared" si="5"/>
        <v>216</v>
      </c>
      <c r="K11" s="21">
        <f t="shared" si="5"/>
        <v>6</v>
      </c>
      <c r="L11" s="21">
        <f>SUM(L7:L10)</f>
        <v>35</v>
      </c>
      <c r="M11" s="21">
        <f>SUM(M7:M10)</f>
        <v>200</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5"/>
  <sheetViews>
    <sheetView tabSelected="1" view="pageBreakPreview" topLeftCell="A20" zoomScale="60" zoomScaleNormal="70" workbookViewId="0">
      <selection activeCell="L55" sqref="L55"/>
    </sheetView>
  </sheetViews>
  <sheetFormatPr defaultColWidth="9.140625" defaultRowHeight="23.25" customHeight="1" x14ac:dyDescent="0.25"/>
  <cols>
    <col min="1" max="1" width="14.7109375" style="40" customWidth="1"/>
    <col min="2" max="2" width="74.42578125" style="42" customWidth="1"/>
    <col min="3" max="3" width="7.85546875" style="30" customWidth="1"/>
    <col min="4" max="4" width="7.5703125" style="30" customWidth="1"/>
    <col min="5" max="5" width="7.5703125" style="43" customWidth="1"/>
    <col min="6" max="6" width="6.140625" style="31" customWidth="1"/>
    <col min="7" max="7" width="9.5703125" style="30" customWidth="1"/>
    <col min="8" max="8" width="9.5703125" style="38" customWidth="1"/>
    <col min="9" max="13" width="9.5703125" style="30" customWidth="1"/>
    <col min="14" max="15" width="5" style="30" customWidth="1"/>
    <col min="16" max="16" width="12.85546875" style="31" customWidth="1"/>
    <col min="17" max="17" width="14.28515625" style="31" customWidth="1"/>
    <col min="18" max="18" width="13" style="31" customWidth="1"/>
    <col min="19" max="19" width="14.42578125" style="31" customWidth="1"/>
    <col min="20" max="20" width="15" style="31" customWidth="1"/>
    <col min="21" max="21" width="13.85546875" style="31" customWidth="1"/>
    <col min="22" max="22" width="14.7109375" style="31" customWidth="1"/>
    <col min="23" max="23" width="13.85546875" style="31" customWidth="1"/>
    <col min="24" max="16384" width="9.140625" style="30"/>
  </cols>
  <sheetData>
    <row r="1" spans="1:26" s="23" customFormat="1" ht="23.25" customHeight="1" x14ac:dyDescent="0.25">
      <c r="A1" s="280" t="s">
        <v>99</v>
      </c>
      <c r="B1" s="280"/>
      <c r="C1" s="281"/>
      <c r="D1" s="281"/>
      <c r="E1" s="281"/>
      <c r="F1" s="281"/>
      <c r="G1" s="280"/>
      <c r="H1" s="280"/>
      <c r="I1" s="280"/>
      <c r="J1" s="280"/>
      <c r="K1" s="280"/>
      <c r="L1" s="280"/>
      <c r="M1" s="280"/>
      <c r="N1" s="280"/>
      <c r="O1" s="280"/>
      <c r="P1" s="280"/>
      <c r="Q1" s="280"/>
      <c r="R1" s="280"/>
      <c r="S1" s="280"/>
      <c r="T1" s="280"/>
      <c r="U1" s="280"/>
      <c r="V1" s="27"/>
      <c r="W1" s="27"/>
    </row>
    <row r="2" spans="1:26" ht="9.75" customHeight="1" x14ac:dyDescent="0.25">
      <c r="A2" s="282" t="s">
        <v>13</v>
      </c>
      <c r="B2" s="278" t="s">
        <v>14</v>
      </c>
      <c r="C2" s="278" t="s">
        <v>15</v>
      </c>
      <c r="D2" s="278"/>
      <c r="E2" s="278"/>
      <c r="F2" s="278"/>
      <c r="G2" s="277" t="s">
        <v>64</v>
      </c>
      <c r="H2" s="278" t="s">
        <v>16</v>
      </c>
      <c r="I2" s="278"/>
      <c r="J2" s="278"/>
      <c r="K2" s="278"/>
      <c r="L2" s="278"/>
      <c r="M2" s="278"/>
      <c r="N2" s="278"/>
      <c r="O2" s="278"/>
      <c r="P2" s="278" t="s">
        <v>17</v>
      </c>
      <c r="Q2" s="278"/>
      <c r="R2" s="278"/>
      <c r="S2" s="278"/>
      <c r="T2" s="278"/>
      <c r="U2" s="278"/>
      <c r="V2" s="278"/>
      <c r="W2" s="278"/>
    </row>
    <row r="3" spans="1:26" ht="9.75" customHeight="1" x14ac:dyDescent="0.25">
      <c r="A3" s="282"/>
      <c r="B3" s="278"/>
      <c r="C3" s="278"/>
      <c r="D3" s="278"/>
      <c r="E3" s="278"/>
      <c r="F3" s="278"/>
      <c r="G3" s="277"/>
      <c r="H3" s="278"/>
      <c r="I3" s="278"/>
      <c r="J3" s="278"/>
      <c r="K3" s="278"/>
      <c r="L3" s="278"/>
      <c r="M3" s="278"/>
      <c r="N3" s="278"/>
      <c r="O3" s="278"/>
      <c r="P3" s="278"/>
      <c r="Q3" s="278"/>
      <c r="R3" s="278"/>
      <c r="S3" s="278"/>
      <c r="T3" s="278"/>
      <c r="U3" s="278"/>
      <c r="V3" s="278"/>
      <c r="W3" s="278"/>
    </row>
    <row r="4" spans="1:26" ht="9.75" customHeight="1" x14ac:dyDescent="0.25">
      <c r="A4" s="282"/>
      <c r="B4" s="278"/>
      <c r="C4" s="278"/>
      <c r="D4" s="278"/>
      <c r="E4" s="278"/>
      <c r="F4" s="278"/>
      <c r="G4" s="277"/>
      <c r="H4" s="278"/>
      <c r="I4" s="278"/>
      <c r="J4" s="278"/>
      <c r="K4" s="278"/>
      <c r="L4" s="278"/>
      <c r="M4" s="278"/>
      <c r="N4" s="278"/>
      <c r="O4" s="278"/>
      <c r="P4" s="278"/>
      <c r="Q4" s="278"/>
      <c r="R4" s="278"/>
      <c r="S4" s="278"/>
      <c r="T4" s="278"/>
      <c r="U4" s="278"/>
      <c r="V4" s="278"/>
      <c r="W4" s="278"/>
    </row>
    <row r="5" spans="1:26" ht="9.75" customHeight="1" x14ac:dyDescent="0.25">
      <c r="A5" s="282"/>
      <c r="B5" s="278"/>
      <c r="C5" s="278"/>
      <c r="D5" s="278"/>
      <c r="E5" s="278"/>
      <c r="F5" s="278"/>
      <c r="G5" s="277"/>
      <c r="H5" s="278"/>
      <c r="I5" s="278"/>
      <c r="J5" s="278"/>
      <c r="K5" s="278"/>
      <c r="L5" s="278"/>
      <c r="M5" s="278"/>
      <c r="N5" s="278"/>
      <c r="O5" s="278"/>
      <c r="P5" s="278"/>
      <c r="Q5" s="278"/>
      <c r="R5" s="278"/>
      <c r="S5" s="278"/>
      <c r="T5" s="278"/>
      <c r="U5" s="278"/>
      <c r="V5" s="278"/>
      <c r="W5" s="278"/>
    </row>
    <row r="6" spans="1:26" ht="23.25" customHeight="1" x14ac:dyDescent="0.25">
      <c r="A6" s="282"/>
      <c r="B6" s="278"/>
      <c r="C6" s="278"/>
      <c r="D6" s="278"/>
      <c r="E6" s="278"/>
      <c r="F6" s="278"/>
      <c r="G6" s="277"/>
      <c r="H6" s="277" t="s">
        <v>18</v>
      </c>
      <c r="I6" s="278" t="s">
        <v>65</v>
      </c>
      <c r="J6" s="278"/>
      <c r="K6" s="278"/>
      <c r="L6" s="278"/>
      <c r="M6" s="278"/>
      <c r="N6" s="278"/>
      <c r="O6" s="278"/>
      <c r="P6" s="278" t="s">
        <v>19</v>
      </c>
      <c r="Q6" s="278"/>
      <c r="R6" s="278" t="s">
        <v>20</v>
      </c>
      <c r="S6" s="278"/>
      <c r="T6" s="278" t="s">
        <v>21</v>
      </c>
      <c r="U6" s="278"/>
      <c r="V6" s="278" t="s">
        <v>108</v>
      </c>
      <c r="W6" s="278"/>
    </row>
    <row r="7" spans="1:26" ht="28.5" customHeight="1" x14ac:dyDescent="0.25">
      <c r="A7" s="282"/>
      <c r="B7" s="278"/>
      <c r="C7" s="278"/>
      <c r="D7" s="278"/>
      <c r="E7" s="278"/>
      <c r="F7" s="278"/>
      <c r="G7" s="277"/>
      <c r="H7" s="277"/>
      <c r="I7" s="278" t="s">
        <v>66</v>
      </c>
      <c r="J7" s="278"/>
      <c r="K7" s="278"/>
      <c r="L7" s="278"/>
      <c r="M7" s="278"/>
      <c r="N7" s="278"/>
      <c r="O7" s="278"/>
      <c r="P7" s="122" t="s">
        <v>23</v>
      </c>
      <c r="Q7" s="122" t="s">
        <v>24</v>
      </c>
      <c r="R7" s="122" t="s">
        <v>25</v>
      </c>
      <c r="S7" s="122" t="s">
        <v>26</v>
      </c>
      <c r="T7" s="122" t="s">
        <v>27</v>
      </c>
      <c r="U7" s="122" t="s">
        <v>28</v>
      </c>
      <c r="V7" s="122" t="s">
        <v>109</v>
      </c>
      <c r="W7" s="122" t="s">
        <v>110</v>
      </c>
    </row>
    <row r="8" spans="1:26" ht="18.75" customHeight="1" x14ac:dyDescent="0.25">
      <c r="A8" s="282"/>
      <c r="B8" s="278"/>
      <c r="C8" s="278"/>
      <c r="D8" s="278"/>
      <c r="E8" s="278"/>
      <c r="F8" s="278"/>
      <c r="G8" s="277"/>
      <c r="H8" s="277"/>
      <c r="I8" s="283" t="s">
        <v>22</v>
      </c>
      <c r="J8" s="278" t="s">
        <v>67</v>
      </c>
      <c r="K8" s="278"/>
      <c r="L8" s="278"/>
      <c r="M8" s="278"/>
      <c r="N8" s="278"/>
      <c r="O8" s="278"/>
      <c r="P8" s="116">
        <v>17</v>
      </c>
      <c r="Q8" s="116">
        <v>24</v>
      </c>
      <c r="R8" s="116">
        <v>17</v>
      </c>
      <c r="S8" s="116">
        <v>24</v>
      </c>
      <c r="T8" s="116">
        <v>17</v>
      </c>
      <c r="U8" s="116">
        <v>24</v>
      </c>
      <c r="V8" s="116">
        <v>22</v>
      </c>
      <c r="W8" s="116">
        <v>20</v>
      </c>
    </row>
    <row r="9" spans="1:26" ht="18.75" customHeight="1" x14ac:dyDescent="0.25">
      <c r="A9" s="282"/>
      <c r="B9" s="278"/>
      <c r="C9" s="278"/>
      <c r="D9" s="278"/>
      <c r="E9" s="278"/>
      <c r="F9" s="278"/>
      <c r="G9" s="277"/>
      <c r="H9" s="277"/>
      <c r="I9" s="283"/>
      <c r="J9" s="277" t="s">
        <v>150</v>
      </c>
      <c r="K9" s="277" t="s">
        <v>151</v>
      </c>
      <c r="L9" s="279" t="s">
        <v>186</v>
      </c>
      <c r="M9" s="277" t="s">
        <v>60</v>
      </c>
      <c r="N9" s="277" t="s">
        <v>185</v>
      </c>
      <c r="O9" s="277" t="s">
        <v>3</v>
      </c>
      <c r="P9" s="45" t="s">
        <v>88</v>
      </c>
      <c r="Q9" s="45" t="s">
        <v>88</v>
      </c>
      <c r="R9" s="45" t="s">
        <v>88</v>
      </c>
      <c r="S9" s="45" t="s">
        <v>88</v>
      </c>
      <c r="T9" s="45" t="s">
        <v>88</v>
      </c>
      <c r="U9" s="45" t="s">
        <v>88</v>
      </c>
      <c r="V9" s="45" t="s">
        <v>88</v>
      </c>
      <c r="W9" s="45" t="s">
        <v>88</v>
      </c>
    </row>
    <row r="10" spans="1:26" ht="23.25" customHeight="1" x14ac:dyDescent="0.25">
      <c r="A10" s="282"/>
      <c r="B10" s="278"/>
      <c r="C10" s="278"/>
      <c r="D10" s="278"/>
      <c r="E10" s="278"/>
      <c r="F10" s="278"/>
      <c r="G10" s="277"/>
      <c r="H10" s="277"/>
      <c r="I10" s="283"/>
      <c r="J10" s="277"/>
      <c r="K10" s="277"/>
      <c r="L10" s="277"/>
      <c r="M10" s="277"/>
      <c r="N10" s="277"/>
      <c r="O10" s="277"/>
      <c r="P10" s="274" t="s">
        <v>111</v>
      </c>
      <c r="Q10" s="274" t="s">
        <v>346</v>
      </c>
      <c r="R10" s="274" t="s">
        <v>111</v>
      </c>
      <c r="S10" s="274" t="s">
        <v>368</v>
      </c>
      <c r="T10" s="274" t="s">
        <v>366</v>
      </c>
      <c r="U10" s="274" t="s">
        <v>367</v>
      </c>
      <c r="V10" s="274" t="s">
        <v>379</v>
      </c>
      <c r="W10" s="274" t="s">
        <v>378</v>
      </c>
    </row>
    <row r="11" spans="1:26" ht="96" customHeight="1" x14ac:dyDescent="0.25">
      <c r="A11" s="282"/>
      <c r="B11" s="278"/>
      <c r="C11" s="123" t="s">
        <v>61</v>
      </c>
      <c r="D11" s="123" t="s">
        <v>62</v>
      </c>
      <c r="E11" s="123" t="s">
        <v>264</v>
      </c>
      <c r="F11" s="123" t="s">
        <v>63</v>
      </c>
      <c r="G11" s="277"/>
      <c r="H11" s="277"/>
      <c r="I11" s="283"/>
      <c r="J11" s="277"/>
      <c r="K11" s="277"/>
      <c r="L11" s="277"/>
      <c r="M11" s="277"/>
      <c r="N11" s="277"/>
      <c r="O11" s="277"/>
      <c r="P11" s="274"/>
      <c r="Q11" s="274"/>
      <c r="R11" s="274"/>
      <c r="S11" s="274"/>
      <c r="T11" s="274"/>
      <c r="U11" s="274"/>
      <c r="V11" s="274"/>
      <c r="W11" s="274"/>
      <c r="Z11" s="35"/>
    </row>
    <row r="12" spans="1:26" ht="23.25" customHeight="1" x14ac:dyDescent="0.25">
      <c r="A12" s="124">
        <v>1</v>
      </c>
      <c r="B12" s="125">
        <v>2</v>
      </c>
      <c r="C12" s="125">
        <v>3</v>
      </c>
      <c r="D12" s="125">
        <v>4</v>
      </c>
      <c r="E12" s="125"/>
      <c r="F12" s="125">
        <v>5</v>
      </c>
      <c r="G12" s="125">
        <v>6</v>
      </c>
      <c r="H12" s="125">
        <v>7</v>
      </c>
      <c r="I12" s="125">
        <v>8</v>
      </c>
      <c r="J12" s="125">
        <v>9</v>
      </c>
      <c r="K12" s="125">
        <v>10</v>
      </c>
      <c r="L12" s="125">
        <v>11</v>
      </c>
      <c r="M12" s="125">
        <v>12</v>
      </c>
      <c r="N12" s="125">
        <v>13</v>
      </c>
      <c r="O12" s="125">
        <v>14</v>
      </c>
      <c r="P12" s="125">
        <v>15</v>
      </c>
      <c r="Q12" s="125">
        <v>16</v>
      </c>
      <c r="R12" s="125">
        <v>17</v>
      </c>
      <c r="S12" s="125">
        <v>18</v>
      </c>
      <c r="T12" s="125">
        <v>19</v>
      </c>
      <c r="U12" s="125">
        <v>20</v>
      </c>
      <c r="V12" s="125">
        <v>21</v>
      </c>
      <c r="W12" s="125">
        <v>22</v>
      </c>
    </row>
    <row r="13" spans="1:26" s="23" customFormat="1" ht="23.25" customHeight="1" x14ac:dyDescent="0.25">
      <c r="A13" s="126"/>
      <c r="B13" s="127" t="s">
        <v>89</v>
      </c>
      <c r="C13" s="174"/>
      <c r="D13" s="174"/>
      <c r="E13" s="174"/>
      <c r="F13" s="174"/>
      <c r="G13" s="128">
        <f t="shared" ref="G13:O13" si="0">G14+G29+G89</f>
        <v>5940</v>
      </c>
      <c r="H13" s="128">
        <f t="shared" si="0"/>
        <v>134</v>
      </c>
      <c r="I13" s="128">
        <f t="shared" si="0"/>
        <v>4582</v>
      </c>
      <c r="J13" s="128">
        <f t="shared" si="0"/>
        <v>4428</v>
      </c>
      <c r="K13" s="128">
        <f t="shared" si="0"/>
        <v>3065</v>
      </c>
      <c r="L13" s="128">
        <f t="shared" si="0"/>
        <v>88</v>
      </c>
      <c r="M13" s="128">
        <f t="shared" si="0"/>
        <v>1008</v>
      </c>
      <c r="N13" s="128">
        <f t="shared" si="0"/>
        <v>80</v>
      </c>
      <c r="O13" s="128">
        <f t="shared" si="0"/>
        <v>74</v>
      </c>
      <c r="P13" s="128">
        <f t="shared" ref="P13:W13" si="1">P14+P29+P84+P89</f>
        <v>612</v>
      </c>
      <c r="Q13" s="128">
        <f t="shared" si="1"/>
        <v>864</v>
      </c>
      <c r="R13" s="128">
        <f t="shared" si="1"/>
        <v>612</v>
      </c>
      <c r="S13" s="128">
        <f t="shared" si="1"/>
        <v>864</v>
      </c>
      <c r="T13" s="128">
        <f t="shared" si="1"/>
        <v>612</v>
      </c>
      <c r="U13" s="128">
        <f t="shared" si="1"/>
        <v>864</v>
      </c>
      <c r="V13" s="128">
        <f t="shared" si="1"/>
        <v>792</v>
      </c>
      <c r="W13" s="128">
        <f t="shared" si="1"/>
        <v>720</v>
      </c>
      <c r="X13" s="33"/>
      <c r="Z13" s="33"/>
    </row>
    <row r="14" spans="1:26" s="29" customFormat="1" ht="23.25" customHeight="1" x14ac:dyDescent="0.25">
      <c r="A14" s="129" t="s">
        <v>183</v>
      </c>
      <c r="B14" s="127" t="s">
        <v>29</v>
      </c>
      <c r="C14" s="100">
        <v>0</v>
      </c>
      <c r="D14" s="100">
        <v>10</v>
      </c>
      <c r="E14" s="100">
        <v>14</v>
      </c>
      <c r="F14" s="116">
        <v>4</v>
      </c>
      <c r="G14" s="82">
        <f>SUM(G15:G28)</f>
        <v>1476</v>
      </c>
      <c r="H14" s="82">
        <f t="shared" ref="H14:W14" si="2">SUM(H15:H28)</f>
        <v>0</v>
      </c>
      <c r="I14" s="82">
        <f t="shared" si="2"/>
        <v>1476</v>
      </c>
      <c r="J14" s="82">
        <f t="shared" si="2"/>
        <v>1404</v>
      </c>
      <c r="K14" s="82">
        <f t="shared" si="2"/>
        <v>601</v>
      </c>
      <c r="L14" s="82">
        <f t="shared" si="2"/>
        <v>28</v>
      </c>
      <c r="M14" s="82">
        <f t="shared" si="2"/>
        <v>0</v>
      </c>
      <c r="N14" s="82">
        <f t="shared" si="2"/>
        <v>48</v>
      </c>
      <c r="O14" s="82">
        <f t="shared" si="2"/>
        <v>24</v>
      </c>
      <c r="P14" s="82">
        <f t="shared" si="2"/>
        <v>612</v>
      </c>
      <c r="Q14" s="82">
        <f t="shared" si="2"/>
        <v>792</v>
      </c>
      <c r="R14" s="82">
        <f t="shared" si="2"/>
        <v>0</v>
      </c>
      <c r="S14" s="82">
        <f t="shared" si="2"/>
        <v>0</v>
      </c>
      <c r="T14" s="82">
        <f t="shared" si="2"/>
        <v>0</v>
      </c>
      <c r="U14" s="82">
        <f t="shared" si="2"/>
        <v>0</v>
      </c>
      <c r="V14" s="82">
        <f t="shared" si="2"/>
        <v>0</v>
      </c>
      <c r="W14" s="82">
        <f t="shared" si="2"/>
        <v>0</v>
      </c>
      <c r="X14" s="28"/>
    </row>
    <row r="15" spans="1:26" s="218" customFormat="1" ht="24" customHeight="1" x14ac:dyDescent="0.25">
      <c r="A15" s="210" t="s">
        <v>184</v>
      </c>
      <c r="B15" s="211" t="s">
        <v>100</v>
      </c>
      <c r="C15" s="212"/>
      <c r="D15" s="213"/>
      <c r="E15" s="213">
        <v>1.2</v>
      </c>
      <c r="F15" s="214" t="s">
        <v>140</v>
      </c>
      <c r="G15" s="215">
        <f>H15+I15</f>
        <v>91</v>
      </c>
      <c r="H15" s="216"/>
      <c r="I15" s="215">
        <f>J15+N15+O15</f>
        <v>91</v>
      </c>
      <c r="J15" s="215">
        <f>SUM(P15:W15)</f>
        <v>78</v>
      </c>
      <c r="K15" s="217">
        <v>20</v>
      </c>
      <c r="L15" s="217">
        <v>2</v>
      </c>
      <c r="M15" s="216"/>
      <c r="N15" s="216">
        <v>7</v>
      </c>
      <c r="O15" s="216">
        <v>6</v>
      </c>
      <c r="P15" s="216">
        <v>34</v>
      </c>
      <c r="Q15" s="216">
        <v>44</v>
      </c>
      <c r="R15" s="216"/>
      <c r="S15" s="216"/>
      <c r="T15" s="216"/>
      <c r="U15" s="216"/>
      <c r="V15" s="216"/>
      <c r="W15" s="215"/>
    </row>
    <row r="16" spans="1:26" s="218" customFormat="1" ht="21" customHeight="1" x14ac:dyDescent="0.25">
      <c r="A16" s="210" t="s">
        <v>182</v>
      </c>
      <c r="B16" s="211" t="s">
        <v>30</v>
      </c>
      <c r="C16" s="212"/>
      <c r="D16" s="212">
        <v>2</v>
      </c>
      <c r="E16" s="213">
        <v>1.2</v>
      </c>
      <c r="F16" s="214"/>
      <c r="G16" s="215">
        <f t="shared" ref="G16:G27" si="3">H16+I16</f>
        <v>119</v>
      </c>
      <c r="H16" s="216"/>
      <c r="I16" s="215">
        <f t="shared" ref="I16:I72" si="4">J16+N16+O16</f>
        <v>119</v>
      </c>
      <c r="J16" s="215">
        <f t="shared" ref="J16:J72" si="5">SUM(P16:W16)</f>
        <v>117</v>
      </c>
      <c r="K16" s="217">
        <v>10</v>
      </c>
      <c r="L16" s="217">
        <v>2</v>
      </c>
      <c r="M16" s="216"/>
      <c r="N16" s="216">
        <v>2</v>
      </c>
      <c r="O16" s="216"/>
      <c r="P16" s="216">
        <v>51</v>
      </c>
      <c r="Q16" s="216">
        <v>66</v>
      </c>
      <c r="R16" s="216"/>
      <c r="S16" s="216"/>
      <c r="T16" s="216"/>
      <c r="U16" s="216"/>
      <c r="V16" s="216"/>
      <c r="W16" s="215"/>
    </row>
    <row r="17" spans="1:23" s="218" customFormat="1" ht="21" customHeight="1" x14ac:dyDescent="0.25">
      <c r="A17" s="210" t="s">
        <v>181</v>
      </c>
      <c r="B17" s="219" t="s">
        <v>141</v>
      </c>
      <c r="C17" s="212"/>
      <c r="D17" s="212">
        <v>2</v>
      </c>
      <c r="E17" s="213">
        <v>1.2</v>
      </c>
      <c r="F17" s="212"/>
      <c r="G17" s="215">
        <f t="shared" si="3"/>
        <v>41</v>
      </c>
      <c r="H17" s="216"/>
      <c r="I17" s="215">
        <f t="shared" si="4"/>
        <v>41</v>
      </c>
      <c r="J17" s="215">
        <f t="shared" si="5"/>
        <v>39</v>
      </c>
      <c r="K17" s="217">
        <v>0</v>
      </c>
      <c r="L17" s="217">
        <v>2</v>
      </c>
      <c r="M17" s="216"/>
      <c r="N17" s="216">
        <v>2</v>
      </c>
      <c r="O17" s="216"/>
      <c r="P17" s="216">
        <v>17</v>
      </c>
      <c r="Q17" s="216">
        <v>22</v>
      </c>
      <c r="R17" s="216"/>
      <c r="S17" s="216"/>
      <c r="T17" s="216"/>
      <c r="U17" s="216"/>
      <c r="V17" s="216"/>
      <c r="W17" s="215"/>
    </row>
    <row r="18" spans="1:23" s="218" customFormat="1" ht="21" customHeight="1" x14ac:dyDescent="0.25">
      <c r="A18" s="210" t="s">
        <v>180</v>
      </c>
      <c r="B18" s="220" t="s">
        <v>31</v>
      </c>
      <c r="C18" s="212"/>
      <c r="D18" s="212">
        <v>2</v>
      </c>
      <c r="E18" s="213">
        <v>1.2</v>
      </c>
      <c r="F18" s="221"/>
      <c r="G18" s="215">
        <f t="shared" si="3"/>
        <v>119</v>
      </c>
      <c r="H18" s="216"/>
      <c r="I18" s="215">
        <f t="shared" si="4"/>
        <v>119</v>
      </c>
      <c r="J18" s="215">
        <f t="shared" si="5"/>
        <v>117</v>
      </c>
      <c r="K18" s="217">
        <v>117</v>
      </c>
      <c r="L18" s="217">
        <v>2</v>
      </c>
      <c r="M18" s="216"/>
      <c r="N18" s="216">
        <v>2</v>
      </c>
      <c r="O18" s="216"/>
      <c r="P18" s="216">
        <v>51</v>
      </c>
      <c r="Q18" s="216">
        <v>66</v>
      </c>
      <c r="R18" s="216"/>
      <c r="S18" s="216"/>
      <c r="T18" s="216"/>
      <c r="U18" s="216"/>
      <c r="V18" s="216"/>
      <c r="W18" s="215"/>
    </row>
    <row r="19" spans="1:23" s="218" customFormat="1" ht="21.75" customHeight="1" x14ac:dyDescent="0.25">
      <c r="A19" s="210" t="s">
        <v>179</v>
      </c>
      <c r="B19" s="222" t="s">
        <v>33</v>
      </c>
      <c r="C19" s="212"/>
      <c r="D19" s="212"/>
      <c r="E19" s="213">
        <v>1.2</v>
      </c>
      <c r="F19" s="221" t="s">
        <v>140</v>
      </c>
      <c r="G19" s="215">
        <f t="shared" si="3"/>
        <v>247</v>
      </c>
      <c r="H19" s="216"/>
      <c r="I19" s="215">
        <f t="shared" si="4"/>
        <v>247</v>
      </c>
      <c r="J19" s="215">
        <f t="shared" si="5"/>
        <v>234</v>
      </c>
      <c r="K19" s="217">
        <v>234</v>
      </c>
      <c r="L19" s="217">
        <v>2</v>
      </c>
      <c r="M19" s="216"/>
      <c r="N19" s="216">
        <v>7</v>
      </c>
      <c r="O19" s="216">
        <v>6</v>
      </c>
      <c r="P19" s="216">
        <v>102</v>
      </c>
      <c r="Q19" s="216">
        <v>132</v>
      </c>
      <c r="R19" s="216"/>
      <c r="S19" s="216"/>
      <c r="T19" s="216"/>
      <c r="U19" s="216"/>
      <c r="V19" s="216"/>
      <c r="W19" s="215"/>
    </row>
    <row r="20" spans="1:23" s="223" customFormat="1" ht="21" customHeight="1" x14ac:dyDescent="0.25">
      <c r="A20" s="210" t="s">
        <v>178</v>
      </c>
      <c r="B20" s="222" t="s">
        <v>142</v>
      </c>
      <c r="C20" s="212"/>
      <c r="D20" s="212"/>
      <c r="E20" s="213">
        <v>1.2</v>
      </c>
      <c r="F20" s="213">
        <v>2</v>
      </c>
      <c r="G20" s="215">
        <f t="shared" si="3"/>
        <v>130</v>
      </c>
      <c r="H20" s="216"/>
      <c r="I20" s="215">
        <f t="shared" si="4"/>
        <v>130</v>
      </c>
      <c r="J20" s="215">
        <f t="shared" si="5"/>
        <v>117</v>
      </c>
      <c r="K20" s="217">
        <v>30</v>
      </c>
      <c r="L20" s="217">
        <v>2</v>
      </c>
      <c r="M20" s="216"/>
      <c r="N20" s="216">
        <v>7</v>
      </c>
      <c r="O20" s="216">
        <v>6</v>
      </c>
      <c r="P20" s="216">
        <v>51</v>
      </c>
      <c r="Q20" s="216">
        <v>66</v>
      </c>
      <c r="R20" s="216"/>
      <c r="S20" s="216"/>
      <c r="T20" s="216"/>
      <c r="U20" s="216"/>
      <c r="V20" s="216"/>
      <c r="W20" s="215"/>
    </row>
    <row r="21" spans="1:23" s="218" customFormat="1" ht="21" customHeight="1" x14ac:dyDescent="0.25">
      <c r="A21" s="210" t="s">
        <v>177</v>
      </c>
      <c r="B21" s="222" t="s">
        <v>32</v>
      </c>
      <c r="C21" s="212"/>
      <c r="D21" s="212">
        <v>2</v>
      </c>
      <c r="E21" s="213">
        <v>1.2</v>
      </c>
      <c r="F21" s="221"/>
      <c r="G21" s="215">
        <f t="shared" si="3"/>
        <v>119</v>
      </c>
      <c r="H21" s="216"/>
      <c r="I21" s="215">
        <f t="shared" si="4"/>
        <v>119</v>
      </c>
      <c r="J21" s="215">
        <f t="shared" si="5"/>
        <v>117</v>
      </c>
      <c r="K21" s="217">
        <v>10</v>
      </c>
      <c r="L21" s="217">
        <v>2</v>
      </c>
      <c r="M21" s="216"/>
      <c r="N21" s="216">
        <v>2</v>
      </c>
      <c r="O21" s="216"/>
      <c r="P21" s="216">
        <v>51</v>
      </c>
      <c r="Q21" s="216">
        <v>66</v>
      </c>
      <c r="R21" s="216"/>
      <c r="S21" s="216"/>
      <c r="T21" s="216"/>
      <c r="U21" s="216"/>
      <c r="V21" s="216"/>
      <c r="W21" s="215"/>
    </row>
    <row r="22" spans="1:23" s="218" customFormat="1" ht="21" customHeight="1" x14ac:dyDescent="0.25">
      <c r="A22" s="210" t="s">
        <v>176</v>
      </c>
      <c r="B22" s="222" t="s">
        <v>143</v>
      </c>
      <c r="C22" s="212"/>
      <c r="D22" s="212">
        <v>2</v>
      </c>
      <c r="E22" s="213">
        <v>1.2</v>
      </c>
      <c r="F22" s="221"/>
      <c r="G22" s="215">
        <f t="shared" si="3"/>
        <v>80</v>
      </c>
      <c r="H22" s="216"/>
      <c r="I22" s="215">
        <f t="shared" si="4"/>
        <v>80</v>
      </c>
      <c r="J22" s="215">
        <f t="shared" si="5"/>
        <v>78</v>
      </c>
      <c r="K22" s="217">
        <v>0</v>
      </c>
      <c r="L22" s="217">
        <v>2</v>
      </c>
      <c r="M22" s="216"/>
      <c r="N22" s="216">
        <v>2</v>
      </c>
      <c r="O22" s="216"/>
      <c r="P22" s="216">
        <v>34</v>
      </c>
      <c r="Q22" s="216">
        <v>44</v>
      </c>
      <c r="R22" s="216"/>
      <c r="S22" s="216"/>
      <c r="T22" s="216"/>
      <c r="U22" s="216"/>
      <c r="V22" s="216"/>
      <c r="W22" s="215"/>
    </row>
    <row r="23" spans="1:23" s="224" customFormat="1" ht="21" customHeight="1" x14ac:dyDescent="0.25">
      <c r="A23" s="210" t="s">
        <v>175</v>
      </c>
      <c r="B23" s="222" t="s">
        <v>117</v>
      </c>
      <c r="C23" s="212"/>
      <c r="D23" s="212">
        <v>2</v>
      </c>
      <c r="E23" s="213">
        <v>1.2</v>
      </c>
      <c r="F23" s="213"/>
      <c r="G23" s="215">
        <f t="shared" si="3"/>
        <v>80</v>
      </c>
      <c r="H23" s="216"/>
      <c r="I23" s="215">
        <f t="shared" si="4"/>
        <v>80</v>
      </c>
      <c r="J23" s="215">
        <f t="shared" si="5"/>
        <v>78</v>
      </c>
      <c r="K23" s="217">
        <v>34</v>
      </c>
      <c r="L23" s="217">
        <v>2</v>
      </c>
      <c r="M23" s="216"/>
      <c r="N23" s="216">
        <v>2</v>
      </c>
      <c r="O23" s="216"/>
      <c r="P23" s="216">
        <v>34</v>
      </c>
      <c r="Q23" s="216">
        <v>44</v>
      </c>
      <c r="R23" s="216"/>
      <c r="S23" s="216"/>
      <c r="T23" s="216"/>
      <c r="U23" s="216"/>
      <c r="V23" s="216"/>
      <c r="W23" s="215"/>
    </row>
    <row r="24" spans="1:23" s="218" customFormat="1" ht="21" customHeight="1" x14ac:dyDescent="0.25">
      <c r="A24" s="210" t="s">
        <v>174</v>
      </c>
      <c r="B24" s="222" t="s">
        <v>101</v>
      </c>
      <c r="C24" s="212"/>
      <c r="D24" s="212"/>
      <c r="E24" s="213">
        <v>1.2</v>
      </c>
      <c r="F24" s="225">
        <v>2</v>
      </c>
      <c r="G24" s="215">
        <f t="shared" si="3"/>
        <v>203</v>
      </c>
      <c r="H24" s="216"/>
      <c r="I24" s="215">
        <f t="shared" si="4"/>
        <v>203</v>
      </c>
      <c r="J24" s="215">
        <f t="shared" si="5"/>
        <v>190</v>
      </c>
      <c r="K24" s="217">
        <v>24</v>
      </c>
      <c r="L24" s="217">
        <v>2</v>
      </c>
      <c r="M24" s="216"/>
      <c r="N24" s="216">
        <v>7</v>
      </c>
      <c r="O24" s="216">
        <v>6</v>
      </c>
      <c r="P24" s="216">
        <v>102</v>
      </c>
      <c r="Q24" s="216">
        <v>88</v>
      </c>
      <c r="R24" s="216"/>
      <c r="S24" s="216"/>
      <c r="T24" s="216"/>
      <c r="U24" s="216"/>
      <c r="V24" s="216"/>
      <c r="W24" s="215"/>
    </row>
    <row r="25" spans="1:23" s="218" customFormat="1" ht="21" customHeight="1" x14ac:dyDescent="0.25">
      <c r="A25" s="210" t="s">
        <v>173</v>
      </c>
      <c r="B25" s="222" t="s">
        <v>144</v>
      </c>
      <c r="C25" s="212"/>
      <c r="D25" s="212">
        <v>2</v>
      </c>
      <c r="E25" s="213">
        <v>1.2</v>
      </c>
      <c r="F25" s="221"/>
      <c r="G25" s="215">
        <f t="shared" si="3"/>
        <v>41</v>
      </c>
      <c r="H25" s="216"/>
      <c r="I25" s="215">
        <f t="shared" si="4"/>
        <v>41</v>
      </c>
      <c r="J25" s="215">
        <f t="shared" si="5"/>
        <v>39</v>
      </c>
      <c r="K25" s="217">
        <v>6</v>
      </c>
      <c r="L25" s="217">
        <v>2</v>
      </c>
      <c r="M25" s="216"/>
      <c r="N25" s="216">
        <v>2</v>
      </c>
      <c r="O25" s="216"/>
      <c r="P25" s="216">
        <v>17</v>
      </c>
      <c r="Q25" s="216">
        <v>22</v>
      </c>
      <c r="R25" s="216"/>
      <c r="S25" s="216"/>
      <c r="T25" s="216"/>
      <c r="U25" s="216"/>
      <c r="V25" s="216"/>
      <c r="W25" s="215"/>
    </row>
    <row r="26" spans="1:23" s="226" customFormat="1" ht="21" customHeight="1" x14ac:dyDescent="0.25">
      <c r="A26" s="210" t="s">
        <v>172</v>
      </c>
      <c r="B26" s="222" t="s">
        <v>145</v>
      </c>
      <c r="C26" s="212"/>
      <c r="D26" s="212">
        <v>2</v>
      </c>
      <c r="E26" s="213">
        <v>1.2</v>
      </c>
      <c r="F26" s="212"/>
      <c r="G26" s="215">
        <f t="shared" si="3"/>
        <v>46</v>
      </c>
      <c r="H26" s="216"/>
      <c r="I26" s="215">
        <f t="shared" si="4"/>
        <v>46</v>
      </c>
      <c r="J26" s="215">
        <f t="shared" si="5"/>
        <v>44</v>
      </c>
      <c r="K26" s="217">
        <v>6</v>
      </c>
      <c r="L26" s="217">
        <v>2</v>
      </c>
      <c r="M26" s="216"/>
      <c r="N26" s="216">
        <v>2</v>
      </c>
      <c r="O26" s="216"/>
      <c r="P26" s="216">
        <v>0</v>
      </c>
      <c r="Q26" s="216">
        <v>44</v>
      </c>
      <c r="R26" s="216"/>
      <c r="S26" s="216"/>
      <c r="T26" s="216"/>
      <c r="U26" s="216"/>
      <c r="V26" s="216"/>
      <c r="W26" s="215"/>
    </row>
    <row r="27" spans="1:23" s="218" customFormat="1" ht="21" customHeight="1" x14ac:dyDescent="0.25">
      <c r="A27" s="210" t="s">
        <v>171</v>
      </c>
      <c r="B27" s="222" t="s">
        <v>34</v>
      </c>
      <c r="C27" s="212"/>
      <c r="D27" s="212">
        <v>2</v>
      </c>
      <c r="E27" s="213">
        <v>1.2</v>
      </c>
      <c r="F27" s="214"/>
      <c r="G27" s="215">
        <f t="shared" si="3"/>
        <v>80</v>
      </c>
      <c r="H27" s="216"/>
      <c r="I27" s="215">
        <f t="shared" si="4"/>
        <v>80</v>
      </c>
      <c r="J27" s="215">
        <f t="shared" si="5"/>
        <v>78</v>
      </c>
      <c r="K27" s="217">
        <v>70</v>
      </c>
      <c r="L27" s="217">
        <v>2</v>
      </c>
      <c r="M27" s="216"/>
      <c r="N27" s="216">
        <v>2</v>
      </c>
      <c r="O27" s="216"/>
      <c r="P27" s="216">
        <v>34</v>
      </c>
      <c r="Q27" s="216">
        <v>44</v>
      </c>
      <c r="R27" s="216"/>
      <c r="S27" s="216"/>
      <c r="T27" s="216"/>
      <c r="U27" s="216"/>
      <c r="V27" s="216"/>
      <c r="W27" s="215"/>
    </row>
    <row r="28" spans="1:23" s="218" customFormat="1" ht="21" customHeight="1" x14ac:dyDescent="0.25">
      <c r="A28" s="210" t="s">
        <v>170</v>
      </c>
      <c r="B28" s="222" t="s">
        <v>318</v>
      </c>
      <c r="C28" s="212"/>
      <c r="D28" s="212">
        <v>2</v>
      </c>
      <c r="E28" s="213">
        <v>1.2</v>
      </c>
      <c r="F28" s="214"/>
      <c r="G28" s="215">
        <f>H28+I28</f>
        <v>80</v>
      </c>
      <c r="H28" s="216"/>
      <c r="I28" s="215">
        <f t="shared" si="4"/>
        <v>80</v>
      </c>
      <c r="J28" s="215">
        <f t="shared" si="5"/>
        <v>78</v>
      </c>
      <c r="K28" s="217">
        <v>40</v>
      </c>
      <c r="L28" s="217">
        <v>2</v>
      </c>
      <c r="M28" s="216"/>
      <c r="N28" s="216">
        <v>2</v>
      </c>
      <c r="O28" s="216"/>
      <c r="P28" s="216">
        <v>34</v>
      </c>
      <c r="Q28" s="216">
        <v>44</v>
      </c>
      <c r="R28" s="216"/>
      <c r="S28" s="216"/>
      <c r="T28" s="216"/>
      <c r="U28" s="216"/>
      <c r="V28" s="216"/>
      <c r="W28" s="215"/>
    </row>
    <row r="29" spans="1:23" ht="21" customHeight="1" x14ac:dyDescent="0.25">
      <c r="A29" s="97"/>
      <c r="B29" s="134" t="s">
        <v>243</v>
      </c>
      <c r="C29" s="130"/>
      <c r="D29" s="130"/>
      <c r="E29" s="135"/>
      <c r="F29" s="131"/>
      <c r="G29" s="82">
        <f t="shared" ref="G29:W29" si="6">G30+G36+G40+G56</f>
        <v>4248</v>
      </c>
      <c r="H29" s="82">
        <f t="shared" si="6"/>
        <v>134</v>
      </c>
      <c r="I29" s="82">
        <f t="shared" si="6"/>
        <v>3106</v>
      </c>
      <c r="J29" s="82">
        <f t="shared" si="6"/>
        <v>3024</v>
      </c>
      <c r="K29" s="82">
        <f t="shared" si="6"/>
        <v>2464</v>
      </c>
      <c r="L29" s="82">
        <f t="shared" si="6"/>
        <v>60</v>
      </c>
      <c r="M29" s="82">
        <f t="shared" si="6"/>
        <v>1008</v>
      </c>
      <c r="N29" s="82">
        <f t="shared" si="6"/>
        <v>32</v>
      </c>
      <c r="O29" s="82">
        <f t="shared" si="6"/>
        <v>50</v>
      </c>
      <c r="P29" s="227">
        <f t="shared" si="6"/>
        <v>0</v>
      </c>
      <c r="Q29" s="227">
        <f t="shared" si="6"/>
        <v>0</v>
      </c>
      <c r="R29" s="82">
        <f t="shared" si="6"/>
        <v>612</v>
      </c>
      <c r="S29" s="82">
        <f t="shared" si="6"/>
        <v>792</v>
      </c>
      <c r="T29" s="82">
        <f t="shared" si="6"/>
        <v>612</v>
      </c>
      <c r="U29" s="82">
        <f t="shared" si="6"/>
        <v>792</v>
      </c>
      <c r="V29" s="82">
        <f t="shared" si="6"/>
        <v>756</v>
      </c>
      <c r="W29" s="82">
        <f t="shared" si="6"/>
        <v>468</v>
      </c>
    </row>
    <row r="30" spans="1:23" ht="21" customHeight="1" x14ac:dyDescent="0.25">
      <c r="A30" s="97"/>
      <c r="B30" s="134" t="s">
        <v>250</v>
      </c>
      <c r="C30" s="130"/>
      <c r="D30" s="130"/>
      <c r="E30" s="135"/>
      <c r="F30" s="131"/>
      <c r="G30" s="82">
        <f>SUM(G31:G35)</f>
        <v>523</v>
      </c>
      <c r="H30" s="82">
        <f t="shared" ref="H30:W30" si="7">SUM(H31:H35)</f>
        <v>2</v>
      </c>
      <c r="I30" s="82">
        <f t="shared" si="7"/>
        <v>521</v>
      </c>
      <c r="J30" s="82">
        <f t="shared" si="7"/>
        <v>521</v>
      </c>
      <c r="K30" s="82">
        <f t="shared" si="7"/>
        <v>482</v>
      </c>
      <c r="L30" s="82">
        <f t="shared" si="7"/>
        <v>0</v>
      </c>
      <c r="M30" s="82">
        <f t="shared" si="7"/>
        <v>0</v>
      </c>
      <c r="N30" s="82">
        <f t="shared" si="7"/>
        <v>0</v>
      </c>
      <c r="O30" s="82">
        <f t="shared" si="7"/>
        <v>0</v>
      </c>
      <c r="P30" s="227">
        <f t="shared" si="7"/>
        <v>0</v>
      </c>
      <c r="Q30" s="227">
        <f t="shared" si="7"/>
        <v>0</v>
      </c>
      <c r="R30" s="82">
        <f t="shared" si="7"/>
        <v>102</v>
      </c>
      <c r="S30" s="82">
        <f t="shared" si="7"/>
        <v>96</v>
      </c>
      <c r="T30" s="82">
        <f t="shared" si="7"/>
        <v>119</v>
      </c>
      <c r="U30" s="82">
        <f t="shared" si="7"/>
        <v>78</v>
      </c>
      <c r="V30" s="82">
        <f t="shared" si="7"/>
        <v>126</v>
      </c>
      <c r="W30" s="82">
        <f t="shared" si="7"/>
        <v>0</v>
      </c>
    </row>
    <row r="31" spans="1:23" ht="20.25" customHeight="1" x14ac:dyDescent="0.25">
      <c r="A31" s="97" t="s">
        <v>82</v>
      </c>
      <c r="B31" s="49" t="s">
        <v>35</v>
      </c>
      <c r="C31" s="116"/>
      <c r="D31" s="116">
        <v>7</v>
      </c>
      <c r="E31" s="116">
        <v>7</v>
      </c>
      <c r="F31" s="116"/>
      <c r="G31" s="132">
        <f t="shared" ref="G31:G35" si="8">H31+I31</f>
        <v>42</v>
      </c>
      <c r="H31" s="81"/>
      <c r="I31" s="132">
        <f t="shared" ref="I31:I35" si="9">J31+N31+O31</f>
        <v>42</v>
      </c>
      <c r="J31" s="132">
        <f t="shared" ref="J31:J35" si="10">SUM(P31:W31)</f>
        <v>42</v>
      </c>
      <c r="K31" s="81">
        <v>34</v>
      </c>
      <c r="L31" s="81"/>
      <c r="M31" s="81"/>
      <c r="N31" s="81"/>
      <c r="O31" s="81"/>
      <c r="P31" s="216"/>
      <c r="Q31" s="216"/>
      <c r="R31" s="81"/>
      <c r="S31" s="81"/>
      <c r="T31" s="81"/>
      <c r="U31" s="81"/>
      <c r="V31" s="81">
        <f>21*2</f>
        <v>42</v>
      </c>
      <c r="W31" s="81">
        <v>0</v>
      </c>
    </row>
    <row r="32" spans="1:23" ht="18" customHeight="1" x14ac:dyDescent="0.25">
      <c r="A32" s="97" t="s">
        <v>83</v>
      </c>
      <c r="B32" s="49" t="s">
        <v>32</v>
      </c>
      <c r="C32" s="116"/>
      <c r="D32" s="116">
        <v>4</v>
      </c>
      <c r="E32" s="116">
        <v>3.4</v>
      </c>
      <c r="F32" s="116"/>
      <c r="G32" s="132">
        <f t="shared" si="8"/>
        <v>66</v>
      </c>
      <c r="H32" s="81"/>
      <c r="I32" s="132">
        <f t="shared" si="9"/>
        <v>66</v>
      </c>
      <c r="J32" s="132">
        <f t="shared" si="10"/>
        <v>66</v>
      </c>
      <c r="K32" s="81">
        <v>50</v>
      </c>
      <c r="L32" s="81"/>
      <c r="M32" s="81"/>
      <c r="N32" s="81"/>
      <c r="O32" s="81"/>
      <c r="P32" s="216"/>
      <c r="Q32" s="216"/>
      <c r="R32" s="81">
        <f t="shared" ref="R32:R34" si="11">17*2</f>
        <v>34</v>
      </c>
      <c r="S32" s="81">
        <f>16*2</f>
        <v>32</v>
      </c>
      <c r="T32" s="81"/>
      <c r="U32" s="81"/>
      <c r="V32" s="81"/>
      <c r="W32" s="81"/>
    </row>
    <row r="33" spans="1:24" ht="18" customHeight="1" x14ac:dyDescent="0.25">
      <c r="A33" s="97" t="s">
        <v>84</v>
      </c>
      <c r="B33" s="49" t="s">
        <v>59</v>
      </c>
      <c r="C33" s="116" t="s">
        <v>259</v>
      </c>
      <c r="D33" s="116">
        <v>7</v>
      </c>
      <c r="E33" s="116" t="s">
        <v>261</v>
      </c>
      <c r="F33" s="116"/>
      <c r="G33" s="132">
        <f t="shared" si="8"/>
        <v>168</v>
      </c>
      <c r="H33" s="81"/>
      <c r="I33" s="132">
        <f t="shared" si="9"/>
        <v>168</v>
      </c>
      <c r="J33" s="132">
        <f t="shared" si="10"/>
        <v>168</v>
      </c>
      <c r="K33" s="81">
        <v>168</v>
      </c>
      <c r="L33" s="81"/>
      <c r="M33" s="81"/>
      <c r="N33" s="81"/>
      <c r="O33" s="81"/>
      <c r="P33" s="216"/>
      <c r="Q33" s="216"/>
      <c r="R33" s="81">
        <f t="shared" si="11"/>
        <v>34</v>
      </c>
      <c r="S33" s="81">
        <f>16*2</f>
        <v>32</v>
      </c>
      <c r="T33" s="81">
        <v>34</v>
      </c>
      <c r="U33" s="81">
        <f>13*2</f>
        <v>26</v>
      </c>
      <c r="V33" s="81">
        <f>21*2</f>
        <v>42</v>
      </c>
      <c r="W33" s="81">
        <v>0</v>
      </c>
    </row>
    <row r="34" spans="1:24" ht="18" customHeight="1" x14ac:dyDescent="0.25">
      <c r="A34" s="97" t="s">
        <v>85</v>
      </c>
      <c r="B34" s="49" t="s">
        <v>34</v>
      </c>
      <c r="C34" s="116" t="s">
        <v>259</v>
      </c>
      <c r="D34" s="116">
        <v>7</v>
      </c>
      <c r="E34" s="116" t="s">
        <v>261</v>
      </c>
      <c r="F34" s="116"/>
      <c r="G34" s="132">
        <f t="shared" si="8"/>
        <v>170</v>
      </c>
      <c r="H34" s="81">
        <v>2</v>
      </c>
      <c r="I34" s="132">
        <f t="shared" si="9"/>
        <v>168</v>
      </c>
      <c r="J34" s="132">
        <f t="shared" si="10"/>
        <v>168</v>
      </c>
      <c r="K34" s="81">
        <v>168</v>
      </c>
      <c r="L34" s="81"/>
      <c r="M34" s="81"/>
      <c r="N34" s="81"/>
      <c r="O34" s="81"/>
      <c r="P34" s="216"/>
      <c r="Q34" s="216"/>
      <c r="R34" s="81">
        <f t="shared" si="11"/>
        <v>34</v>
      </c>
      <c r="S34" s="81">
        <f>16*2</f>
        <v>32</v>
      </c>
      <c r="T34" s="81">
        <v>34</v>
      </c>
      <c r="U34" s="81">
        <f>13*2</f>
        <v>26</v>
      </c>
      <c r="V34" s="81">
        <f>21*2</f>
        <v>42</v>
      </c>
      <c r="W34" s="81">
        <v>0</v>
      </c>
    </row>
    <row r="35" spans="1:24" ht="18" customHeight="1" x14ac:dyDescent="0.25">
      <c r="A35" s="97" t="s">
        <v>86</v>
      </c>
      <c r="B35" s="49" t="s">
        <v>36</v>
      </c>
      <c r="C35" s="116"/>
      <c r="D35" s="116">
        <v>6</v>
      </c>
      <c r="E35" s="116" t="s">
        <v>263</v>
      </c>
      <c r="F35" s="116"/>
      <c r="G35" s="132">
        <f t="shared" si="8"/>
        <v>77</v>
      </c>
      <c r="H35" s="81"/>
      <c r="I35" s="132">
        <f t="shared" si="9"/>
        <v>77</v>
      </c>
      <c r="J35" s="132">
        <f t="shared" si="10"/>
        <v>77</v>
      </c>
      <c r="K35" s="81">
        <v>62</v>
      </c>
      <c r="L35" s="81"/>
      <c r="M35" s="81"/>
      <c r="N35" s="81"/>
      <c r="O35" s="81"/>
      <c r="P35" s="216"/>
      <c r="Q35" s="216"/>
      <c r="R35" s="81"/>
      <c r="S35" s="81"/>
      <c r="T35" s="81">
        <f>17*3</f>
        <v>51</v>
      </c>
      <c r="U35" s="81">
        <f>13*2</f>
        <v>26</v>
      </c>
      <c r="V35" s="81"/>
      <c r="W35" s="81"/>
    </row>
    <row r="36" spans="1:24" s="32" customFormat="1" ht="18" customHeight="1" x14ac:dyDescent="0.25">
      <c r="A36" s="98" t="s">
        <v>68</v>
      </c>
      <c r="B36" s="99" t="s">
        <v>81</v>
      </c>
      <c r="C36" s="100"/>
      <c r="D36" s="100"/>
      <c r="E36" s="100"/>
      <c r="F36" s="101"/>
      <c r="G36" s="82">
        <f>SUM(G37:G39)</f>
        <v>234</v>
      </c>
      <c r="H36" s="82">
        <f t="shared" ref="H36:W36" si="12">SUM(H37:H39)</f>
        <v>24</v>
      </c>
      <c r="I36" s="82">
        <f t="shared" si="12"/>
        <v>210</v>
      </c>
      <c r="J36" s="82">
        <f t="shared" si="12"/>
        <v>198</v>
      </c>
      <c r="K36" s="82">
        <f t="shared" si="12"/>
        <v>156</v>
      </c>
      <c r="L36" s="82">
        <f t="shared" si="12"/>
        <v>0</v>
      </c>
      <c r="M36" s="82">
        <f t="shared" si="12"/>
        <v>0</v>
      </c>
      <c r="N36" s="82">
        <f t="shared" si="12"/>
        <v>6</v>
      </c>
      <c r="O36" s="82">
        <f t="shared" si="12"/>
        <v>6</v>
      </c>
      <c r="P36" s="227">
        <f t="shared" si="12"/>
        <v>0</v>
      </c>
      <c r="Q36" s="227">
        <f t="shared" si="12"/>
        <v>0</v>
      </c>
      <c r="R36" s="82">
        <f t="shared" si="12"/>
        <v>102</v>
      </c>
      <c r="S36" s="82">
        <f t="shared" si="12"/>
        <v>96</v>
      </c>
      <c r="T36" s="82">
        <f t="shared" si="12"/>
        <v>0</v>
      </c>
      <c r="U36" s="82">
        <f t="shared" si="12"/>
        <v>0</v>
      </c>
      <c r="V36" s="82">
        <f t="shared" si="12"/>
        <v>0</v>
      </c>
      <c r="W36" s="82">
        <f t="shared" si="12"/>
        <v>0</v>
      </c>
      <c r="X36" s="34"/>
    </row>
    <row r="37" spans="1:24" s="176" customFormat="1" ht="18" customHeight="1" x14ac:dyDescent="0.25">
      <c r="A37" s="184" t="s">
        <v>69</v>
      </c>
      <c r="B37" s="184" t="s">
        <v>211</v>
      </c>
      <c r="C37" s="117"/>
      <c r="D37" s="116"/>
      <c r="E37" s="116" t="s">
        <v>262</v>
      </c>
      <c r="F37" s="271" t="s">
        <v>374</v>
      </c>
      <c r="G37" s="132">
        <f t="shared" ref="G37:G72" si="13">H37+I37</f>
        <v>78</v>
      </c>
      <c r="H37" s="81">
        <v>8</v>
      </c>
      <c r="I37" s="132">
        <f t="shared" si="4"/>
        <v>70</v>
      </c>
      <c r="J37" s="132">
        <f t="shared" si="5"/>
        <v>66</v>
      </c>
      <c r="K37" s="81">
        <v>52</v>
      </c>
      <c r="L37" s="81"/>
      <c r="M37" s="81"/>
      <c r="N37" s="81">
        <v>2</v>
      </c>
      <c r="O37" s="81">
        <v>2</v>
      </c>
      <c r="P37" s="216"/>
      <c r="Q37" s="216"/>
      <c r="R37" s="81">
        <f>17*2</f>
        <v>34</v>
      </c>
      <c r="S37" s="81">
        <f>16*2</f>
        <v>32</v>
      </c>
      <c r="T37" s="81"/>
      <c r="U37" s="81"/>
      <c r="V37" s="81"/>
      <c r="W37" s="81"/>
    </row>
    <row r="38" spans="1:24" s="176" customFormat="1" ht="18" customHeight="1" x14ac:dyDescent="0.25">
      <c r="A38" s="184" t="s">
        <v>70</v>
      </c>
      <c r="B38" s="184" t="s">
        <v>212</v>
      </c>
      <c r="C38" s="117"/>
      <c r="D38" s="116"/>
      <c r="E38" s="116" t="s">
        <v>260</v>
      </c>
      <c r="F38" s="272"/>
      <c r="G38" s="132">
        <f t="shared" si="13"/>
        <v>78</v>
      </c>
      <c r="H38" s="81">
        <v>8</v>
      </c>
      <c r="I38" s="132">
        <f t="shared" si="4"/>
        <v>70</v>
      </c>
      <c r="J38" s="132">
        <f t="shared" si="5"/>
        <v>66</v>
      </c>
      <c r="K38" s="81">
        <v>52</v>
      </c>
      <c r="L38" s="81"/>
      <c r="M38" s="81"/>
      <c r="N38" s="81">
        <v>2</v>
      </c>
      <c r="O38" s="81">
        <v>2</v>
      </c>
      <c r="P38" s="216"/>
      <c r="Q38" s="216"/>
      <c r="R38" s="81">
        <f t="shared" ref="R38:R39" si="14">17*2</f>
        <v>34</v>
      </c>
      <c r="S38" s="81">
        <f>16*2</f>
        <v>32</v>
      </c>
      <c r="T38" s="81"/>
      <c r="U38" s="81"/>
      <c r="V38" s="81"/>
      <c r="W38" s="81"/>
    </row>
    <row r="39" spans="1:24" s="176" customFormat="1" ht="20.25" customHeight="1" x14ac:dyDescent="0.25">
      <c r="A39" s="184" t="s">
        <v>230</v>
      </c>
      <c r="B39" s="184" t="s">
        <v>213</v>
      </c>
      <c r="C39" s="117"/>
      <c r="D39" s="116"/>
      <c r="E39" s="116" t="s">
        <v>260</v>
      </c>
      <c r="F39" s="273"/>
      <c r="G39" s="132">
        <f t="shared" si="13"/>
        <v>78</v>
      </c>
      <c r="H39" s="81">
        <v>8</v>
      </c>
      <c r="I39" s="132">
        <f t="shared" si="4"/>
        <v>70</v>
      </c>
      <c r="J39" s="132">
        <f t="shared" si="5"/>
        <v>66</v>
      </c>
      <c r="K39" s="81">
        <v>52</v>
      </c>
      <c r="L39" s="81"/>
      <c r="M39" s="81"/>
      <c r="N39" s="81">
        <v>2</v>
      </c>
      <c r="O39" s="81">
        <v>2</v>
      </c>
      <c r="P39" s="216"/>
      <c r="Q39" s="216"/>
      <c r="R39" s="81">
        <f t="shared" si="14"/>
        <v>34</v>
      </c>
      <c r="S39" s="81">
        <f>16*2</f>
        <v>32</v>
      </c>
      <c r="T39" s="81"/>
      <c r="U39" s="81"/>
      <c r="V39" s="81"/>
      <c r="W39" s="81"/>
    </row>
    <row r="40" spans="1:24" s="32" customFormat="1" ht="20.25" customHeight="1" x14ac:dyDescent="0.25">
      <c r="A40" s="102" t="s">
        <v>71</v>
      </c>
      <c r="B40" s="103" t="s">
        <v>72</v>
      </c>
      <c r="C40" s="100"/>
      <c r="D40" s="100"/>
      <c r="E40" s="100"/>
      <c r="F40" s="101"/>
      <c r="G40" s="82">
        <f t="shared" ref="G40:W40" si="15">SUM(G41:G55)</f>
        <v>1129</v>
      </c>
      <c r="H40" s="82">
        <f t="shared" si="15"/>
        <v>16</v>
      </c>
      <c r="I40" s="82">
        <f t="shared" si="15"/>
        <v>1113</v>
      </c>
      <c r="J40" s="82">
        <f t="shared" si="15"/>
        <v>1097</v>
      </c>
      <c r="K40" s="82">
        <f t="shared" si="15"/>
        <v>858</v>
      </c>
      <c r="L40" s="82">
        <f t="shared" si="15"/>
        <v>0</v>
      </c>
      <c r="M40" s="82">
        <f t="shared" si="15"/>
        <v>0</v>
      </c>
      <c r="N40" s="82">
        <f t="shared" si="15"/>
        <v>4</v>
      </c>
      <c r="O40" s="82">
        <f t="shared" si="15"/>
        <v>12</v>
      </c>
      <c r="P40" s="227">
        <f t="shared" si="15"/>
        <v>0</v>
      </c>
      <c r="Q40" s="227">
        <f t="shared" si="15"/>
        <v>0</v>
      </c>
      <c r="R40" s="82">
        <f>SUM(R41:R55)</f>
        <v>238</v>
      </c>
      <c r="S40" s="82">
        <f>SUM(S41:S55)</f>
        <v>192</v>
      </c>
      <c r="T40" s="82">
        <f t="shared" si="15"/>
        <v>238</v>
      </c>
      <c r="U40" s="82">
        <f t="shared" si="15"/>
        <v>156</v>
      </c>
      <c r="V40" s="82">
        <f t="shared" si="15"/>
        <v>273</v>
      </c>
      <c r="W40" s="82">
        <f t="shared" si="15"/>
        <v>0</v>
      </c>
    </row>
    <row r="41" spans="1:24" ht="20.25" customHeight="1" x14ac:dyDescent="0.25">
      <c r="A41" s="50" t="s">
        <v>73</v>
      </c>
      <c r="B41" s="184" t="s">
        <v>214</v>
      </c>
      <c r="C41" s="116"/>
      <c r="D41" s="271" t="s">
        <v>374</v>
      </c>
      <c r="E41" s="116" t="s">
        <v>260</v>
      </c>
      <c r="F41" s="116"/>
      <c r="G41" s="132">
        <f t="shared" ref="G41:G52" si="16">H41+I41</f>
        <v>66</v>
      </c>
      <c r="H41" s="81"/>
      <c r="I41" s="132">
        <f t="shared" ref="I41:I52" si="17">J41+N41+O41</f>
        <v>66</v>
      </c>
      <c r="J41" s="132">
        <f t="shared" ref="J41:J52" si="18">SUM(P41:W41)</f>
        <v>66</v>
      </c>
      <c r="K41" s="81">
        <v>52</v>
      </c>
      <c r="L41" s="81"/>
      <c r="M41" s="81"/>
      <c r="N41" s="81"/>
      <c r="O41" s="81"/>
      <c r="P41" s="216"/>
      <c r="Q41" s="216"/>
      <c r="R41" s="81">
        <f>17*2</f>
        <v>34</v>
      </c>
      <c r="S41" s="81">
        <f>16*2</f>
        <v>32</v>
      </c>
      <c r="T41" s="81"/>
      <c r="U41" s="81"/>
      <c r="V41" s="81"/>
      <c r="W41" s="81"/>
    </row>
    <row r="42" spans="1:24" ht="20.25" customHeight="1" x14ac:dyDescent="0.25">
      <c r="A42" s="50" t="s">
        <v>74</v>
      </c>
      <c r="B42" s="184" t="s">
        <v>215</v>
      </c>
      <c r="C42" s="100"/>
      <c r="D42" s="272"/>
      <c r="E42" s="100" t="s">
        <v>260</v>
      </c>
      <c r="F42" s="118"/>
      <c r="G42" s="132">
        <f t="shared" si="16"/>
        <v>98</v>
      </c>
      <c r="H42" s="81"/>
      <c r="I42" s="132">
        <f t="shared" si="17"/>
        <v>98</v>
      </c>
      <c r="J42" s="132">
        <f t="shared" si="18"/>
        <v>98</v>
      </c>
      <c r="K42" s="81">
        <v>80</v>
      </c>
      <c r="L42" s="81"/>
      <c r="M42" s="81"/>
      <c r="N42" s="81"/>
      <c r="O42" s="81"/>
      <c r="P42" s="216"/>
      <c r="Q42" s="216"/>
      <c r="R42" s="81">
        <f>17*2</f>
        <v>34</v>
      </c>
      <c r="S42" s="81">
        <f>16*4</f>
        <v>64</v>
      </c>
      <c r="T42" s="81"/>
      <c r="U42" s="81"/>
      <c r="V42" s="81"/>
      <c r="W42" s="81"/>
    </row>
    <row r="43" spans="1:24" ht="20.25" customHeight="1" x14ac:dyDescent="0.25">
      <c r="A43" s="50" t="s">
        <v>75</v>
      </c>
      <c r="B43" s="184" t="s">
        <v>216</v>
      </c>
      <c r="C43" s="100"/>
      <c r="D43" s="273"/>
      <c r="E43" s="116" t="s">
        <v>260</v>
      </c>
      <c r="F43" s="118"/>
      <c r="G43" s="132">
        <f t="shared" si="16"/>
        <v>64</v>
      </c>
      <c r="H43" s="81"/>
      <c r="I43" s="132">
        <f t="shared" si="17"/>
        <v>64</v>
      </c>
      <c r="J43" s="132">
        <f t="shared" si="18"/>
        <v>64</v>
      </c>
      <c r="K43" s="81">
        <v>50</v>
      </c>
      <c r="L43" s="81"/>
      <c r="M43" s="81"/>
      <c r="N43" s="81"/>
      <c r="O43" s="81"/>
      <c r="P43" s="216"/>
      <c r="Q43" s="216"/>
      <c r="R43" s="81">
        <v>0</v>
      </c>
      <c r="S43" s="81">
        <f>16*4</f>
        <v>64</v>
      </c>
      <c r="T43" s="81"/>
      <c r="U43" s="81"/>
      <c r="V43" s="81"/>
      <c r="W43" s="81"/>
    </row>
    <row r="44" spans="1:24" ht="20.25" customHeight="1" x14ac:dyDescent="0.25">
      <c r="A44" s="50" t="s">
        <v>76</v>
      </c>
      <c r="B44" s="184" t="s">
        <v>251</v>
      </c>
      <c r="C44" s="116"/>
      <c r="D44" s="100"/>
      <c r="E44" s="100" t="s">
        <v>263</v>
      </c>
      <c r="F44" s="101" t="s">
        <v>57</v>
      </c>
      <c r="G44" s="132">
        <f t="shared" si="16"/>
        <v>136</v>
      </c>
      <c r="H44" s="81">
        <v>8</v>
      </c>
      <c r="I44" s="132">
        <f t="shared" si="17"/>
        <v>128</v>
      </c>
      <c r="J44" s="132">
        <f t="shared" si="18"/>
        <v>120</v>
      </c>
      <c r="K44" s="81">
        <v>70</v>
      </c>
      <c r="L44" s="81"/>
      <c r="M44" s="81"/>
      <c r="N44" s="81">
        <v>2</v>
      </c>
      <c r="O44" s="81">
        <v>6</v>
      </c>
      <c r="P44" s="216"/>
      <c r="Q44" s="216"/>
      <c r="R44" s="81"/>
      <c r="S44" s="81"/>
      <c r="T44" s="81">
        <f>17*4</f>
        <v>68</v>
      </c>
      <c r="U44" s="81">
        <f>13*4</f>
        <v>52</v>
      </c>
      <c r="V44" s="81"/>
      <c r="W44" s="81"/>
    </row>
    <row r="45" spans="1:24" ht="20.25" customHeight="1" x14ac:dyDescent="0.25">
      <c r="A45" s="50" t="s">
        <v>77</v>
      </c>
      <c r="B45" s="5" t="s">
        <v>217</v>
      </c>
      <c r="C45" s="100"/>
      <c r="D45" s="116">
        <v>7</v>
      </c>
      <c r="E45" s="116">
        <v>7</v>
      </c>
      <c r="F45" s="101"/>
      <c r="G45" s="132">
        <f t="shared" ref="G45:G47" si="19">H45+I45</f>
        <v>42</v>
      </c>
      <c r="H45" s="81"/>
      <c r="I45" s="132">
        <f t="shared" si="17"/>
        <v>42</v>
      </c>
      <c r="J45" s="132">
        <f t="shared" si="18"/>
        <v>42</v>
      </c>
      <c r="K45" s="81">
        <v>34</v>
      </c>
      <c r="L45" s="81"/>
      <c r="M45" s="81"/>
      <c r="N45" s="81"/>
      <c r="O45" s="81"/>
      <c r="P45" s="216"/>
      <c r="Q45" s="216"/>
      <c r="R45" s="81"/>
      <c r="S45" s="81"/>
      <c r="T45" s="81"/>
      <c r="U45" s="81"/>
      <c r="V45" s="81">
        <f>21*2</f>
        <v>42</v>
      </c>
      <c r="W45" s="81">
        <v>0</v>
      </c>
    </row>
    <row r="46" spans="1:24" ht="20.25" customHeight="1" x14ac:dyDescent="0.25">
      <c r="A46" s="50" t="s">
        <v>376</v>
      </c>
      <c r="B46" s="175" t="s">
        <v>58</v>
      </c>
      <c r="C46" s="100"/>
      <c r="D46" s="116">
        <v>3</v>
      </c>
      <c r="E46" s="116">
        <v>3</v>
      </c>
      <c r="F46" s="101"/>
      <c r="G46" s="132">
        <f t="shared" si="19"/>
        <v>68</v>
      </c>
      <c r="H46" s="81"/>
      <c r="I46" s="132">
        <f t="shared" ref="I46:I47" si="20">J46+N46+O46</f>
        <v>68</v>
      </c>
      <c r="J46" s="132">
        <f t="shared" ref="J46:J47" si="21">SUM(P46:W46)</f>
        <v>68</v>
      </c>
      <c r="K46" s="81">
        <v>54</v>
      </c>
      <c r="L46" s="81"/>
      <c r="M46" s="81"/>
      <c r="N46" s="81"/>
      <c r="O46" s="81"/>
      <c r="P46" s="216"/>
      <c r="Q46" s="216"/>
      <c r="R46" s="81">
        <f>17*4</f>
        <v>68</v>
      </c>
      <c r="S46" s="81">
        <v>0</v>
      </c>
      <c r="T46" s="81"/>
      <c r="U46" s="81"/>
      <c r="V46" s="81"/>
      <c r="W46" s="81"/>
    </row>
    <row r="47" spans="1:24" ht="20.25" customHeight="1" x14ac:dyDescent="0.25">
      <c r="A47" s="50" t="s">
        <v>78</v>
      </c>
      <c r="B47" s="175" t="s">
        <v>354</v>
      </c>
      <c r="C47" s="100"/>
      <c r="D47" s="116">
        <v>6</v>
      </c>
      <c r="E47" s="116">
        <v>5.6</v>
      </c>
      <c r="F47" s="101"/>
      <c r="G47" s="132">
        <f t="shared" si="19"/>
        <v>77</v>
      </c>
      <c r="H47" s="81"/>
      <c r="I47" s="132">
        <f t="shared" si="20"/>
        <v>77</v>
      </c>
      <c r="J47" s="132">
        <f t="shared" si="21"/>
        <v>77</v>
      </c>
      <c r="K47" s="81">
        <v>62</v>
      </c>
      <c r="L47" s="81"/>
      <c r="M47" s="81"/>
      <c r="N47" s="81"/>
      <c r="O47" s="81"/>
      <c r="P47" s="216"/>
      <c r="Q47" s="216"/>
      <c r="R47" s="81"/>
      <c r="S47" s="81"/>
      <c r="T47" s="81">
        <f>17*3</f>
        <v>51</v>
      </c>
      <c r="U47" s="81">
        <f>13*2</f>
        <v>26</v>
      </c>
      <c r="V47" s="81"/>
      <c r="W47" s="81"/>
    </row>
    <row r="48" spans="1:24" ht="20.25" customHeight="1" x14ac:dyDescent="0.25">
      <c r="A48" s="50" t="s">
        <v>146</v>
      </c>
      <c r="B48" s="185" t="s">
        <v>252</v>
      </c>
      <c r="C48" s="100"/>
      <c r="D48" s="116"/>
      <c r="E48" s="116">
        <v>7</v>
      </c>
      <c r="F48" s="101" t="s">
        <v>369</v>
      </c>
      <c r="G48" s="132">
        <f t="shared" si="16"/>
        <v>121</v>
      </c>
      <c r="H48" s="81">
        <v>8</v>
      </c>
      <c r="I48" s="132">
        <f t="shared" si="17"/>
        <v>113</v>
      </c>
      <c r="J48" s="132">
        <f t="shared" si="18"/>
        <v>105</v>
      </c>
      <c r="K48" s="81">
        <v>84</v>
      </c>
      <c r="L48" s="81"/>
      <c r="M48" s="81"/>
      <c r="N48" s="81">
        <v>2</v>
      </c>
      <c r="O48" s="81">
        <v>6</v>
      </c>
      <c r="P48" s="216"/>
      <c r="Q48" s="216"/>
      <c r="R48" s="81"/>
      <c r="S48" s="81"/>
      <c r="T48" s="81"/>
      <c r="U48" s="81"/>
      <c r="V48" s="81">
        <f>21*5</f>
        <v>105</v>
      </c>
      <c r="W48" s="81">
        <v>0</v>
      </c>
    </row>
    <row r="49" spans="1:23" ht="39.75" customHeight="1" x14ac:dyDescent="0.25">
      <c r="A49" s="50" t="s">
        <v>147</v>
      </c>
      <c r="B49" s="184" t="s">
        <v>253</v>
      </c>
      <c r="C49" s="100"/>
      <c r="D49" s="116">
        <v>6</v>
      </c>
      <c r="E49" s="116">
        <v>5.6</v>
      </c>
      <c r="F49" s="101"/>
      <c r="G49" s="132">
        <f t="shared" si="16"/>
        <v>86</v>
      </c>
      <c r="H49" s="81"/>
      <c r="I49" s="132">
        <f t="shared" si="17"/>
        <v>86</v>
      </c>
      <c r="J49" s="132">
        <f t="shared" si="18"/>
        <v>86</v>
      </c>
      <c r="K49" s="81">
        <v>68</v>
      </c>
      <c r="L49" s="81"/>
      <c r="M49" s="81"/>
      <c r="N49" s="81"/>
      <c r="O49" s="81"/>
      <c r="P49" s="216"/>
      <c r="Q49" s="216"/>
      <c r="R49" s="81"/>
      <c r="S49" s="81"/>
      <c r="T49" s="81">
        <f>17*2</f>
        <v>34</v>
      </c>
      <c r="U49" s="81">
        <f>13*4</f>
        <v>52</v>
      </c>
      <c r="V49" s="81"/>
      <c r="W49" s="81"/>
    </row>
    <row r="50" spans="1:23" ht="20.25" customHeight="1" x14ac:dyDescent="0.25">
      <c r="A50" s="50" t="s">
        <v>148</v>
      </c>
      <c r="B50" s="185" t="s">
        <v>218</v>
      </c>
      <c r="C50" s="100"/>
      <c r="D50" s="116">
        <v>3</v>
      </c>
      <c r="E50" s="116">
        <v>3</v>
      </c>
      <c r="F50" s="101"/>
      <c r="G50" s="132">
        <f t="shared" si="16"/>
        <v>68</v>
      </c>
      <c r="H50" s="81"/>
      <c r="I50" s="132">
        <f t="shared" si="17"/>
        <v>68</v>
      </c>
      <c r="J50" s="132">
        <f t="shared" si="18"/>
        <v>68</v>
      </c>
      <c r="K50" s="81">
        <v>54</v>
      </c>
      <c r="L50" s="81"/>
      <c r="M50" s="81"/>
      <c r="N50" s="81"/>
      <c r="O50" s="81"/>
      <c r="P50" s="216"/>
      <c r="Q50" s="216"/>
      <c r="R50" s="81">
        <f>17*4</f>
        <v>68</v>
      </c>
      <c r="S50" s="81">
        <v>0</v>
      </c>
      <c r="T50" s="81"/>
      <c r="U50" s="81"/>
      <c r="V50" s="81"/>
      <c r="W50" s="81"/>
    </row>
    <row r="51" spans="1:23" ht="20.25" customHeight="1" x14ac:dyDescent="0.25">
      <c r="A51" s="50" t="s">
        <v>377</v>
      </c>
      <c r="B51" s="185" t="s">
        <v>254</v>
      </c>
      <c r="C51" s="100"/>
      <c r="D51" s="116">
        <v>4</v>
      </c>
      <c r="E51" s="116">
        <v>3.4</v>
      </c>
      <c r="F51" s="101"/>
      <c r="G51" s="132">
        <f t="shared" si="16"/>
        <v>66</v>
      </c>
      <c r="H51" s="81"/>
      <c r="I51" s="132">
        <f t="shared" si="17"/>
        <v>66</v>
      </c>
      <c r="J51" s="132">
        <f t="shared" si="18"/>
        <v>66</v>
      </c>
      <c r="K51" s="81">
        <v>62</v>
      </c>
      <c r="L51" s="81"/>
      <c r="M51" s="81"/>
      <c r="N51" s="81"/>
      <c r="O51" s="81"/>
      <c r="P51" s="216"/>
      <c r="Q51" s="216"/>
      <c r="R51" s="81">
        <f>17*2</f>
        <v>34</v>
      </c>
      <c r="S51" s="81">
        <f>16*2</f>
        <v>32</v>
      </c>
      <c r="T51" s="81"/>
      <c r="U51" s="81"/>
      <c r="V51" s="81"/>
      <c r="W51" s="81"/>
    </row>
    <row r="52" spans="1:23" ht="27.75" customHeight="1" x14ac:dyDescent="0.25">
      <c r="A52" s="50" t="s">
        <v>221</v>
      </c>
      <c r="B52" s="48" t="s">
        <v>355</v>
      </c>
      <c r="C52" s="100"/>
      <c r="D52" s="116">
        <v>7</v>
      </c>
      <c r="E52" s="116">
        <v>7</v>
      </c>
      <c r="F52" s="101"/>
      <c r="G52" s="132">
        <f t="shared" si="16"/>
        <v>63</v>
      </c>
      <c r="H52" s="81"/>
      <c r="I52" s="132">
        <f t="shared" si="17"/>
        <v>63</v>
      </c>
      <c r="J52" s="132">
        <f t="shared" si="18"/>
        <v>63</v>
      </c>
      <c r="K52" s="81">
        <v>50</v>
      </c>
      <c r="L52" s="81"/>
      <c r="M52" s="81"/>
      <c r="N52" s="81"/>
      <c r="O52" s="81"/>
      <c r="P52" s="216"/>
      <c r="Q52" s="216"/>
      <c r="R52" s="81"/>
      <c r="S52" s="81"/>
      <c r="T52" s="81"/>
      <c r="U52" s="81"/>
      <c r="V52" s="81">
        <f>21*3</f>
        <v>63</v>
      </c>
      <c r="W52" s="81">
        <v>0</v>
      </c>
    </row>
    <row r="53" spans="1:23" ht="20.25" customHeight="1" x14ac:dyDescent="0.25">
      <c r="A53" s="50" t="s">
        <v>219</v>
      </c>
      <c r="B53" s="175" t="s">
        <v>152</v>
      </c>
      <c r="C53" s="100"/>
      <c r="D53" s="116">
        <v>7</v>
      </c>
      <c r="E53" s="116">
        <v>7</v>
      </c>
      <c r="F53" s="101"/>
      <c r="G53" s="132">
        <f t="shared" si="13"/>
        <v>63</v>
      </c>
      <c r="H53" s="81"/>
      <c r="I53" s="132">
        <f t="shared" si="4"/>
        <v>63</v>
      </c>
      <c r="J53" s="132">
        <f t="shared" si="5"/>
        <v>63</v>
      </c>
      <c r="K53" s="81">
        <v>50</v>
      </c>
      <c r="L53" s="81"/>
      <c r="M53" s="81"/>
      <c r="N53" s="81"/>
      <c r="O53" s="81"/>
      <c r="P53" s="216"/>
      <c r="Q53" s="216"/>
      <c r="R53" s="81"/>
      <c r="S53" s="81"/>
      <c r="T53" s="81"/>
      <c r="U53" s="81"/>
      <c r="V53" s="81">
        <f>21*3</f>
        <v>63</v>
      </c>
      <c r="W53" s="81">
        <v>0</v>
      </c>
    </row>
    <row r="54" spans="1:23" ht="35.25" customHeight="1" x14ac:dyDescent="0.25">
      <c r="A54" s="50" t="s">
        <v>220</v>
      </c>
      <c r="B54" s="175" t="s">
        <v>356</v>
      </c>
      <c r="C54" s="100"/>
      <c r="D54" s="116">
        <v>5</v>
      </c>
      <c r="E54" s="116">
        <v>5.6</v>
      </c>
      <c r="F54" s="101"/>
      <c r="G54" s="132">
        <f t="shared" ref="G54" si="22">H54+I54</f>
        <v>60</v>
      </c>
      <c r="H54" s="81"/>
      <c r="I54" s="132">
        <f t="shared" ref="I54" si="23">J54+N54+O54</f>
        <v>60</v>
      </c>
      <c r="J54" s="132">
        <f t="shared" ref="J54" si="24">SUM(P54:W54)</f>
        <v>60</v>
      </c>
      <c r="K54" s="81">
        <v>48</v>
      </c>
      <c r="L54" s="81"/>
      <c r="M54" s="81"/>
      <c r="N54" s="81"/>
      <c r="O54" s="81"/>
      <c r="P54" s="216"/>
      <c r="Q54" s="216"/>
      <c r="R54" s="81"/>
      <c r="S54" s="81"/>
      <c r="T54" s="81">
        <f>17*2</f>
        <v>34</v>
      </c>
      <c r="U54" s="81">
        <f>13*2</f>
        <v>26</v>
      </c>
      <c r="V54" s="81"/>
      <c r="W54" s="81"/>
    </row>
    <row r="55" spans="1:23" ht="35.25" customHeight="1" x14ac:dyDescent="0.25">
      <c r="A55" s="50" t="s">
        <v>221</v>
      </c>
      <c r="B55" s="175" t="s">
        <v>338</v>
      </c>
      <c r="C55" s="100"/>
      <c r="D55" s="116">
        <v>5</v>
      </c>
      <c r="E55" s="116">
        <v>5</v>
      </c>
      <c r="F55" s="101"/>
      <c r="G55" s="132">
        <f t="shared" si="13"/>
        <v>51</v>
      </c>
      <c r="H55" s="81"/>
      <c r="I55" s="132">
        <f t="shared" si="4"/>
        <v>51</v>
      </c>
      <c r="J55" s="132">
        <f t="shared" si="5"/>
        <v>51</v>
      </c>
      <c r="K55" s="81">
        <v>40</v>
      </c>
      <c r="L55" s="81"/>
      <c r="M55" s="81"/>
      <c r="N55" s="81"/>
      <c r="O55" s="81"/>
      <c r="P55" s="216"/>
      <c r="Q55" s="216"/>
      <c r="R55" s="81"/>
      <c r="S55" s="81"/>
      <c r="T55" s="81">
        <f>17*3</f>
        <v>51</v>
      </c>
      <c r="U55" s="81">
        <v>0</v>
      </c>
      <c r="V55" s="81"/>
      <c r="W55" s="81"/>
    </row>
    <row r="56" spans="1:23" s="32" customFormat="1" ht="23.25" customHeight="1" x14ac:dyDescent="0.25">
      <c r="A56" s="105" t="s">
        <v>79</v>
      </c>
      <c r="B56" s="106" t="s">
        <v>37</v>
      </c>
      <c r="C56" s="100"/>
      <c r="D56" s="100"/>
      <c r="E56" s="100"/>
      <c r="F56" s="101"/>
      <c r="G56" s="82">
        <f>G57+G64+G70+G75+G79</f>
        <v>2362</v>
      </c>
      <c r="H56" s="82">
        <f t="shared" ref="H56:W56" si="25">H57+H64+H70+H75+H79</f>
        <v>92</v>
      </c>
      <c r="I56" s="82">
        <f t="shared" si="25"/>
        <v>1262</v>
      </c>
      <c r="J56" s="82">
        <f t="shared" si="25"/>
        <v>1208</v>
      </c>
      <c r="K56" s="82">
        <f t="shared" si="25"/>
        <v>968</v>
      </c>
      <c r="L56" s="82">
        <f t="shared" si="25"/>
        <v>60</v>
      </c>
      <c r="M56" s="82">
        <f t="shared" si="25"/>
        <v>1008</v>
      </c>
      <c r="N56" s="82">
        <f t="shared" si="25"/>
        <v>22</v>
      </c>
      <c r="O56" s="82">
        <f t="shared" si="25"/>
        <v>32</v>
      </c>
      <c r="P56" s="227">
        <f t="shared" si="25"/>
        <v>0</v>
      </c>
      <c r="Q56" s="227">
        <f t="shared" si="25"/>
        <v>0</v>
      </c>
      <c r="R56" s="82">
        <f t="shared" si="25"/>
        <v>170</v>
      </c>
      <c r="S56" s="82">
        <f t="shared" si="25"/>
        <v>408</v>
      </c>
      <c r="T56" s="82">
        <f t="shared" si="25"/>
        <v>255</v>
      </c>
      <c r="U56" s="82">
        <f t="shared" si="25"/>
        <v>558</v>
      </c>
      <c r="V56" s="82">
        <f t="shared" si="25"/>
        <v>357</v>
      </c>
      <c r="W56" s="82">
        <f t="shared" si="25"/>
        <v>468</v>
      </c>
    </row>
    <row r="57" spans="1:23" ht="40.5" customHeight="1" x14ac:dyDescent="0.25">
      <c r="A57" s="166" t="s">
        <v>80</v>
      </c>
      <c r="B57" s="167" t="s">
        <v>222</v>
      </c>
      <c r="C57" s="100"/>
      <c r="D57" s="100"/>
      <c r="E57" s="100"/>
      <c r="F57" s="101"/>
      <c r="G57" s="82">
        <f>SUM(G58:G63)</f>
        <v>626</v>
      </c>
      <c r="H57" s="82">
        <f t="shared" ref="H57:W57" si="26">SUM(H58:H63)</f>
        <v>32</v>
      </c>
      <c r="I57" s="82">
        <f t="shared" si="26"/>
        <v>378</v>
      </c>
      <c r="J57" s="82">
        <f t="shared" si="26"/>
        <v>362</v>
      </c>
      <c r="K57" s="82">
        <f t="shared" si="26"/>
        <v>292</v>
      </c>
      <c r="L57" s="82">
        <f t="shared" si="26"/>
        <v>20</v>
      </c>
      <c r="M57" s="82">
        <f t="shared" si="26"/>
        <v>216</v>
      </c>
      <c r="N57" s="82">
        <f t="shared" si="26"/>
        <v>8</v>
      </c>
      <c r="O57" s="82">
        <f t="shared" si="26"/>
        <v>8</v>
      </c>
      <c r="P57" s="227">
        <f t="shared" si="26"/>
        <v>0</v>
      </c>
      <c r="Q57" s="227">
        <f t="shared" si="26"/>
        <v>0</v>
      </c>
      <c r="R57" s="82">
        <f t="shared" si="26"/>
        <v>170</v>
      </c>
      <c r="S57" s="82">
        <f t="shared" si="26"/>
        <v>408</v>
      </c>
      <c r="T57" s="82">
        <f t="shared" si="26"/>
        <v>0</v>
      </c>
      <c r="U57" s="82">
        <f t="shared" si="26"/>
        <v>0</v>
      </c>
      <c r="V57" s="82">
        <f t="shared" si="26"/>
        <v>0</v>
      </c>
      <c r="W57" s="82">
        <f t="shared" si="26"/>
        <v>0</v>
      </c>
    </row>
    <row r="58" spans="1:23" ht="21.75" customHeight="1" x14ac:dyDescent="0.25">
      <c r="A58" s="75" t="s">
        <v>112</v>
      </c>
      <c r="B58" s="76" t="s">
        <v>223</v>
      </c>
      <c r="C58" s="116"/>
      <c r="D58" s="100"/>
      <c r="E58" s="116" t="s">
        <v>260</v>
      </c>
      <c r="F58" s="268" t="s">
        <v>373</v>
      </c>
      <c r="G58" s="132">
        <f t="shared" si="13"/>
        <v>113</v>
      </c>
      <c r="H58" s="81">
        <v>10</v>
      </c>
      <c r="I58" s="132">
        <f t="shared" si="4"/>
        <v>103</v>
      </c>
      <c r="J58" s="132">
        <f t="shared" si="5"/>
        <v>99</v>
      </c>
      <c r="K58" s="81">
        <v>80</v>
      </c>
      <c r="L58" s="81">
        <v>20</v>
      </c>
      <c r="M58" s="81"/>
      <c r="N58" s="81">
        <v>2</v>
      </c>
      <c r="O58" s="81">
        <v>2</v>
      </c>
      <c r="P58" s="216"/>
      <c r="Q58" s="216"/>
      <c r="R58" s="81">
        <f>17*3</f>
        <v>51</v>
      </c>
      <c r="S58" s="81">
        <f>16*3</f>
        <v>48</v>
      </c>
      <c r="T58" s="81"/>
      <c r="U58" s="81"/>
      <c r="V58" s="81"/>
      <c r="W58" s="81"/>
    </row>
    <row r="59" spans="1:23" ht="21.75" customHeight="1" x14ac:dyDescent="0.25">
      <c r="A59" s="75" t="s">
        <v>169</v>
      </c>
      <c r="B59" s="75" t="s">
        <v>224</v>
      </c>
      <c r="C59" s="116"/>
      <c r="D59" s="100"/>
      <c r="E59" s="116" t="s">
        <v>260</v>
      </c>
      <c r="F59" s="269"/>
      <c r="G59" s="132">
        <f t="shared" si="13"/>
        <v>94</v>
      </c>
      <c r="H59" s="81">
        <v>8</v>
      </c>
      <c r="I59" s="132">
        <f t="shared" si="4"/>
        <v>86</v>
      </c>
      <c r="J59" s="132">
        <f>SUM(P59:W59)</f>
        <v>82</v>
      </c>
      <c r="K59" s="81">
        <v>66</v>
      </c>
      <c r="L59" s="81"/>
      <c r="M59" s="81"/>
      <c r="N59" s="81">
        <v>2</v>
      </c>
      <c r="O59" s="81">
        <v>2</v>
      </c>
      <c r="P59" s="216"/>
      <c r="Q59" s="216"/>
      <c r="R59" s="81">
        <f>17*2</f>
        <v>34</v>
      </c>
      <c r="S59" s="81">
        <f>16*3</f>
        <v>48</v>
      </c>
      <c r="T59" s="81"/>
      <c r="U59" s="81"/>
      <c r="V59" s="81"/>
      <c r="W59" s="81"/>
    </row>
    <row r="60" spans="1:23" ht="21.75" customHeight="1" x14ac:dyDescent="0.25">
      <c r="A60" s="75" t="s">
        <v>242</v>
      </c>
      <c r="B60" s="75" t="s">
        <v>225</v>
      </c>
      <c r="C60" s="100"/>
      <c r="D60" s="100"/>
      <c r="E60" s="116" t="s">
        <v>260</v>
      </c>
      <c r="F60" s="269"/>
      <c r="G60" s="132">
        <f t="shared" si="13"/>
        <v>111</v>
      </c>
      <c r="H60" s="81">
        <v>8</v>
      </c>
      <c r="I60" s="132">
        <f>J60+N60+O60</f>
        <v>103</v>
      </c>
      <c r="J60" s="132">
        <f t="shared" si="5"/>
        <v>99</v>
      </c>
      <c r="K60" s="81">
        <v>80</v>
      </c>
      <c r="L60" s="81"/>
      <c r="M60" s="81"/>
      <c r="N60" s="81">
        <v>2</v>
      </c>
      <c r="O60" s="81">
        <v>2</v>
      </c>
      <c r="P60" s="216"/>
      <c r="Q60" s="216"/>
      <c r="R60" s="81">
        <f>17*3</f>
        <v>51</v>
      </c>
      <c r="S60" s="81">
        <f>16*3</f>
        <v>48</v>
      </c>
      <c r="T60" s="81"/>
      <c r="U60" s="81"/>
      <c r="V60" s="81"/>
      <c r="W60" s="81"/>
    </row>
    <row r="61" spans="1:23" ht="21.75" customHeight="1" x14ac:dyDescent="0.25">
      <c r="A61" s="75" t="s">
        <v>228</v>
      </c>
      <c r="B61" s="75" t="s">
        <v>226</v>
      </c>
      <c r="C61" s="100"/>
      <c r="D61" s="100"/>
      <c r="E61" s="116" t="s">
        <v>260</v>
      </c>
      <c r="F61" s="270"/>
      <c r="G61" s="132">
        <f t="shared" si="13"/>
        <v>92</v>
      </c>
      <c r="H61" s="81">
        <v>6</v>
      </c>
      <c r="I61" s="132">
        <f t="shared" si="4"/>
        <v>86</v>
      </c>
      <c r="J61" s="132">
        <f t="shared" si="5"/>
        <v>82</v>
      </c>
      <c r="K61" s="81">
        <v>66</v>
      </c>
      <c r="L61" s="81"/>
      <c r="M61" s="81"/>
      <c r="N61" s="81">
        <v>2</v>
      </c>
      <c r="O61" s="81">
        <v>2</v>
      </c>
      <c r="P61" s="216"/>
      <c r="Q61" s="216"/>
      <c r="R61" s="81">
        <f>17*2</f>
        <v>34</v>
      </c>
      <c r="S61" s="81">
        <f>16*3</f>
        <v>48</v>
      </c>
      <c r="T61" s="81"/>
      <c r="U61" s="81"/>
      <c r="V61" s="81"/>
      <c r="W61" s="81"/>
    </row>
    <row r="62" spans="1:23" ht="21.75" customHeight="1" x14ac:dyDescent="0.25">
      <c r="A62" s="75" t="s">
        <v>167</v>
      </c>
      <c r="B62" s="75" t="s">
        <v>244</v>
      </c>
      <c r="C62" s="100"/>
      <c r="D62" s="100">
        <v>4</v>
      </c>
      <c r="E62" s="100"/>
      <c r="F62" s="119"/>
      <c r="G62" s="132">
        <f>M62</f>
        <v>72</v>
      </c>
      <c r="H62" s="81"/>
      <c r="I62" s="132"/>
      <c r="J62" s="132"/>
      <c r="K62" s="81"/>
      <c r="L62" s="81"/>
      <c r="M62" s="81">
        <f>SUM(P62:W62)</f>
        <v>72</v>
      </c>
      <c r="N62" s="81"/>
      <c r="O62" s="81"/>
      <c r="P62" s="216"/>
      <c r="Q62" s="216"/>
      <c r="R62" s="81"/>
      <c r="S62" s="81">
        <v>72</v>
      </c>
      <c r="T62" s="81"/>
      <c r="U62" s="81"/>
      <c r="V62" s="81"/>
      <c r="W62" s="81"/>
    </row>
    <row r="63" spans="1:23" ht="21" customHeight="1" x14ac:dyDescent="0.25">
      <c r="A63" s="75" t="s">
        <v>168</v>
      </c>
      <c r="B63" s="75" t="s">
        <v>245</v>
      </c>
      <c r="C63" s="100"/>
      <c r="D63" s="100">
        <v>4</v>
      </c>
      <c r="E63" s="100"/>
      <c r="F63" s="119"/>
      <c r="G63" s="132">
        <f>M63</f>
        <v>144</v>
      </c>
      <c r="H63" s="81"/>
      <c r="I63" s="132"/>
      <c r="J63" s="132"/>
      <c r="K63" s="81"/>
      <c r="L63" s="81"/>
      <c r="M63" s="81">
        <f>SUM(P63:W63)</f>
        <v>144</v>
      </c>
      <c r="N63" s="81"/>
      <c r="O63" s="81"/>
      <c r="P63" s="216"/>
      <c r="Q63" s="216"/>
      <c r="R63" s="81"/>
      <c r="S63" s="81">
        <v>144</v>
      </c>
      <c r="T63" s="81"/>
      <c r="U63" s="81"/>
      <c r="V63" s="81"/>
      <c r="W63" s="81"/>
    </row>
    <row r="64" spans="1:23" s="32" customFormat="1" ht="23.25" customHeight="1" x14ac:dyDescent="0.25">
      <c r="A64" s="168" t="s">
        <v>229</v>
      </c>
      <c r="B64" s="77" t="s">
        <v>227</v>
      </c>
      <c r="C64" s="100"/>
      <c r="D64" s="100"/>
      <c r="E64" s="100"/>
      <c r="F64" s="101"/>
      <c r="G64" s="82">
        <f>SUM(G65:G69)</f>
        <v>623</v>
      </c>
      <c r="H64" s="82">
        <f t="shared" ref="H64:W64" si="27">SUM(H65:H69)</f>
        <v>26</v>
      </c>
      <c r="I64" s="82">
        <f t="shared" si="27"/>
        <v>381</v>
      </c>
      <c r="J64" s="82">
        <f t="shared" si="27"/>
        <v>369</v>
      </c>
      <c r="K64" s="82">
        <f t="shared" si="27"/>
        <v>296</v>
      </c>
      <c r="L64" s="82">
        <f t="shared" si="27"/>
        <v>20</v>
      </c>
      <c r="M64" s="82">
        <f t="shared" si="27"/>
        <v>216</v>
      </c>
      <c r="N64" s="82">
        <f t="shared" si="27"/>
        <v>6</v>
      </c>
      <c r="O64" s="82">
        <f t="shared" si="27"/>
        <v>6</v>
      </c>
      <c r="P64" s="227">
        <f t="shared" si="27"/>
        <v>0</v>
      </c>
      <c r="Q64" s="227">
        <f t="shared" si="27"/>
        <v>0</v>
      </c>
      <c r="R64" s="82">
        <f t="shared" si="27"/>
        <v>0</v>
      </c>
      <c r="S64" s="82">
        <f t="shared" si="27"/>
        <v>0</v>
      </c>
      <c r="T64" s="82">
        <f t="shared" si="27"/>
        <v>187</v>
      </c>
      <c r="U64" s="82">
        <f t="shared" si="27"/>
        <v>398</v>
      </c>
      <c r="V64" s="82">
        <f t="shared" si="27"/>
        <v>0</v>
      </c>
      <c r="W64" s="82">
        <f t="shared" si="27"/>
        <v>0</v>
      </c>
    </row>
    <row r="65" spans="1:23" ht="33.75" customHeight="1" x14ac:dyDescent="0.25">
      <c r="A65" s="75" t="s">
        <v>163</v>
      </c>
      <c r="B65" s="75" t="s">
        <v>231</v>
      </c>
      <c r="C65" s="100"/>
      <c r="D65" s="100"/>
      <c r="E65" s="100">
        <v>6</v>
      </c>
      <c r="F65" s="268" t="s">
        <v>370</v>
      </c>
      <c r="G65" s="132">
        <f t="shared" si="13"/>
        <v>147</v>
      </c>
      <c r="H65" s="81">
        <v>10</v>
      </c>
      <c r="I65" s="132">
        <f t="shared" si="4"/>
        <v>137</v>
      </c>
      <c r="J65" s="132">
        <f t="shared" si="5"/>
        <v>133</v>
      </c>
      <c r="K65" s="81">
        <v>106</v>
      </c>
      <c r="L65" s="81">
        <v>20</v>
      </c>
      <c r="M65" s="81"/>
      <c r="N65" s="81">
        <v>2</v>
      </c>
      <c r="O65" s="81">
        <v>2</v>
      </c>
      <c r="P65" s="216"/>
      <c r="Q65" s="216"/>
      <c r="R65" s="81"/>
      <c r="S65" s="81"/>
      <c r="T65" s="81">
        <f>17*4</f>
        <v>68</v>
      </c>
      <c r="U65" s="81">
        <f>13*5</f>
        <v>65</v>
      </c>
      <c r="V65" s="81"/>
      <c r="W65" s="81"/>
    </row>
    <row r="66" spans="1:23" ht="33" customHeight="1" x14ac:dyDescent="0.25">
      <c r="A66" s="75" t="s">
        <v>164</v>
      </c>
      <c r="B66" s="78" t="s">
        <v>232</v>
      </c>
      <c r="C66" s="100"/>
      <c r="D66" s="100"/>
      <c r="E66" s="100">
        <v>6</v>
      </c>
      <c r="F66" s="269"/>
      <c r="G66" s="132">
        <f t="shared" si="13"/>
        <v>128</v>
      </c>
      <c r="H66" s="81">
        <v>8</v>
      </c>
      <c r="I66" s="132">
        <f t="shared" si="4"/>
        <v>120</v>
      </c>
      <c r="J66" s="132">
        <f t="shared" si="5"/>
        <v>116</v>
      </c>
      <c r="K66" s="81">
        <v>94</v>
      </c>
      <c r="L66" s="81"/>
      <c r="M66" s="81"/>
      <c r="N66" s="81">
        <v>2</v>
      </c>
      <c r="O66" s="81">
        <v>2</v>
      </c>
      <c r="P66" s="216"/>
      <c r="Q66" s="216"/>
      <c r="R66" s="81"/>
      <c r="S66" s="81"/>
      <c r="T66" s="81">
        <f>17*3</f>
        <v>51</v>
      </c>
      <c r="U66" s="81">
        <f>13*5</f>
        <v>65</v>
      </c>
      <c r="V66" s="81"/>
      <c r="W66" s="81"/>
    </row>
    <row r="67" spans="1:23" ht="26.25" customHeight="1" x14ac:dyDescent="0.25">
      <c r="A67" s="75" t="s">
        <v>241</v>
      </c>
      <c r="B67" s="75" t="s">
        <v>233</v>
      </c>
      <c r="C67" s="100"/>
      <c r="D67" s="100"/>
      <c r="E67" s="100">
        <v>6</v>
      </c>
      <c r="F67" s="270"/>
      <c r="G67" s="132">
        <f t="shared" si="13"/>
        <v>132</v>
      </c>
      <c r="H67" s="81">
        <v>8</v>
      </c>
      <c r="I67" s="132">
        <f t="shared" si="4"/>
        <v>124</v>
      </c>
      <c r="J67" s="132">
        <f t="shared" si="5"/>
        <v>120</v>
      </c>
      <c r="K67" s="81">
        <v>96</v>
      </c>
      <c r="L67" s="81"/>
      <c r="M67" s="81"/>
      <c r="N67" s="81">
        <v>2</v>
      </c>
      <c r="O67" s="81">
        <v>2</v>
      </c>
      <c r="P67" s="216"/>
      <c r="Q67" s="216"/>
      <c r="R67" s="81"/>
      <c r="S67" s="81"/>
      <c r="T67" s="81">
        <f>17*4</f>
        <v>68</v>
      </c>
      <c r="U67" s="81">
        <f>13*4</f>
        <v>52</v>
      </c>
      <c r="V67" s="81"/>
      <c r="W67" s="81"/>
    </row>
    <row r="68" spans="1:23" ht="20.25" customHeight="1" x14ac:dyDescent="0.25">
      <c r="A68" s="75" t="s">
        <v>165</v>
      </c>
      <c r="B68" s="75" t="s">
        <v>38</v>
      </c>
      <c r="C68" s="100"/>
      <c r="D68" s="116">
        <v>6</v>
      </c>
      <c r="E68" s="116"/>
      <c r="F68" s="101"/>
      <c r="G68" s="132">
        <f>M68</f>
        <v>72</v>
      </c>
      <c r="H68" s="81"/>
      <c r="I68" s="132"/>
      <c r="J68" s="132"/>
      <c r="K68" s="81"/>
      <c r="L68" s="81"/>
      <c r="M68" s="81">
        <f>SUM(P68:W68)</f>
        <v>72</v>
      </c>
      <c r="N68" s="81"/>
      <c r="O68" s="81"/>
      <c r="P68" s="216"/>
      <c r="Q68" s="216"/>
      <c r="R68" s="81"/>
      <c r="S68" s="81"/>
      <c r="T68" s="81"/>
      <c r="U68" s="81">
        <v>72</v>
      </c>
      <c r="V68" s="81"/>
      <c r="W68" s="81"/>
    </row>
    <row r="69" spans="1:23" ht="20.25" customHeight="1" x14ac:dyDescent="0.25">
      <c r="A69" s="79" t="s">
        <v>166</v>
      </c>
      <c r="B69" s="79" t="s">
        <v>115</v>
      </c>
      <c r="C69" s="100"/>
      <c r="D69" s="116">
        <v>6</v>
      </c>
      <c r="E69" s="116"/>
      <c r="F69" s="101"/>
      <c r="G69" s="132">
        <f>M69</f>
        <v>144</v>
      </c>
      <c r="H69" s="81"/>
      <c r="I69" s="132"/>
      <c r="J69" s="132"/>
      <c r="K69" s="81"/>
      <c r="L69" s="81"/>
      <c r="M69" s="81">
        <f>SUM(P69:W69)</f>
        <v>144</v>
      </c>
      <c r="N69" s="81"/>
      <c r="O69" s="81"/>
      <c r="P69" s="216"/>
      <c r="Q69" s="216"/>
      <c r="R69" s="81"/>
      <c r="S69" s="81"/>
      <c r="T69" s="81"/>
      <c r="U69" s="81">
        <v>144</v>
      </c>
      <c r="V69" s="81"/>
      <c r="W69" s="81"/>
    </row>
    <row r="70" spans="1:23" s="32" customFormat="1" ht="48.75" customHeight="1" x14ac:dyDescent="0.25">
      <c r="A70" s="80" t="s">
        <v>246</v>
      </c>
      <c r="B70" s="80" t="s">
        <v>234</v>
      </c>
      <c r="C70" s="100"/>
      <c r="D70" s="100"/>
      <c r="E70" s="100"/>
      <c r="F70" s="101"/>
      <c r="G70" s="82">
        <f>SUM(G71:G74)</f>
        <v>511</v>
      </c>
      <c r="H70" s="82">
        <f t="shared" ref="H70:W70" si="28">SUM(H71:H74)</f>
        <v>18</v>
      </c>
      <c r="I70" s="82">
        <f t="shared" si="28"/>
        <v>241</v>
      </c>
      <c r="J70" s="82">
        <f t="shared" si="28"/>
        <v>231</v>
      </c>
      <c r="K70" s="82">
        <f t="shared" si="28"/>
        <v>184</v>
      </c>
      <c r="L70" s="82">
        <f t="shared" si="28"/>
        <v>20</v>
      </c>
      <c r="M70" s="82">
        <f t="shared" si="28"/>
        <v>252</v>
      </c>
      <c r="N70" s="82">
        <f t="shared" si="28"/>
        <v>4</v>
      </c>
      <c r="O70" s="82">
        <f t="shared" si="28"/>
        <v>6</v>
      </c>
      <c r="P70" s="227">
        <f t="shared" si="28"/>
        <v>0</v>
      </c>
      <c r="Q70" s="227">
        <f t="shared" si="28"/>
        <v>0</v>
      </c>
      <c r="R70" s="82">
        <f t="shared" si="28"/>
        <v>0</v>
      </c>
      <c r="S70" s="82">
        <f t="shared" si="28"/>
        <v>0</v>
      </c>
      <c r="T70" s="82">
        <f t="shared" si="28"/>
        <v>0</v>
      </c>
      <c r="U70" s="82">
        <f t="shared" si="28"/>
        <v>0</v>
      </c>
      <c r="V70" s="82">
        <f t="shared" si="28"/>
        <v>231</v>
      </c>
      <c r="W70" s="82">
        <f t="shared" si="28"/>
        <v>252</v>
      </c>
    </row>
    <row r="71" spans="1:23" ht="24" customHeight="1" x14ac:dyDescent="0.25">
      <c r="A71" s="75" t="s">
        <v>113</v>
      </c>
      <c r="B71" s="76" t="s">
        <v>235</v>
      </c>
      <c r="C71" s="100"/>
      <c r="D71" s="100"/>
      <c r="E71" s="100">
        <v>7</v>
      </c>
      <c r="F71" s="271" t="s">
        <v>371</v>
      </c>
      <c r="G71" s="132">
        <f t="shared" si="13"/>
        <v>141</v>
      </c>
      <c r="H71" s="81">
        <v>10</v>
      </c>
      <c r="I71" s="132">
        <f t="shared" si="4"/>
        <v>131</v>
      </c>
      <c r="J71" s="132">
        <f t="shared" si="5"/>
        <v>126</v>
      </c>
      <c r="K71" s="81">
        <v>100</v>
      </c>
      <c r="L71" s="81">
        <v>20</v>
      </c>
      <c r="M71" s="81"/>
      <c r="N71" s="81">
        <v>2</v>
      </c>
      <c r="O71" s="81">
        <v>3</v>
      </c>
      <c r="P71" s="216"/>
      <c r="Q71" s="216"/>
      <c r="R71" s="81"/>
      <c r="S71" s="81"/>
      <c r="T71" s="81"/>
      <c r="U71" s="81"/>
      <c r="V71" s="81">
        <f>21*6</f>
        <v>126</v>
      </c>
      <c r="W71" s="81">
        <v>0</v>
      </c>
    </row>
    <row r="72" spans="1:23" ht="25.5" customHeight="1" x14ac:dyDescent="0.25">
      <c r="A72" s="75" t="s">
        <v>114</v>
      </c>
      <c r="B72" s="76" t="s">
        <v>236</v>
      </c>
      <c r="C72" s="100"/>
      <c r="D72" s="100"/>
      <c r="E72" s="100">
        <v>7</v>
      </c>
      <c r="F72" s="273"/>
      <c r="G72" s="132">
        <f t="shared" si="13"/>
        <v>118</v>
      </c>
      <c r="H72" s="81">
        <v>8</v>
      </c>
      <c r="I72" s="132">
        <f t="shared" si="4"/>
        <v>110</v>
      </c>
      <c r="J72" s="132">
        <f t="shared" si="5"/>
        <v>105</v>
      </c>
      <c r="K72" s="81">
        <v>84</v>
      </c>
      <c r="L72" s="81"/>
      <c r="M72" s="81"/>
      <c r="N72" s="81">
        <v>2</v>
      </c>
      <c r="O72" s="81">
        <v>3</v>
      </c>
      <c r="P72" s="216"/>
      <c r="Q72" s="216"/>
      <c r="R72" s="81"/>
      <c r="S72" s="81"/>
      <c r="T72" s="81"/>
      <c r="U72" s="81"/>
      <c r="V72" s="81">
        <f>21*5</f>
        <v>105</v>
      </c>
      <c r="W72" s="81">
        <v>0</v>
      </c>
    </row>
    <row r="73" spans="1:23" ht="19.5" customHeight="1" x14ac:dyDescent="0.25">
      <c r="A73" s="75" t="s">
        <v>237</v>
      </c>
      <c r="B73" s="75" t="s">
        <v>38</v>
      </c>
      <c r="C73" s="100"/>
      <c r="D73" s="100">
        <v>8</v>
      </c>
      <c r="E73" s="100"/>
      <c r="F73" s="116"/>
      <c r="G73" s="132">
        <f>M73</f>
        <v>72</v>
      </c>
      <c r="H73" s="81"/>
      <c r="I73" s="132"/>
      <c r="J73" s="132"/>
      <c r="K73" s="81"/>
      <c r="L73" s="81"/>
      <c r="M73" s="81">
        <f>SUM(P73:W73)</f>
        <v>72</v>
      </c>
      <c r="N73" s="81"/>
      <c r="O73" s="81"/>
      <c r="P73" s="216"/>
      <c r="Q73" s="216"/>
      <c r="R73" s="81"/>
      <c r="S73" s="81"/>
      <c r="T73" s="81"/>
      <c r="U73" s="81"/>
      <c r="V73" s="81"/>
      <c r="W73" s="81">
        <v>72</v>
      </c>
    </row>
    <row r="74" spans="1:23" ht="19.5" customHeight="1" x14ac:dyDescent="0.25">
      <c r="A74" s="75" t="s">
        <v>238</v>
      </c>
      <c r="B74" s="75" t="s">
        <v>115</v>
      </c>
      <c r="C74" s="100"/>
      <c r="D74" s="116">
        <v>8</v>
      </c>
      <c r="E74" s="116"/>
      <c r="F74" s="101"/>
      <c r="G74" s="132">
        <f>M74</f>
        <v>180</v>
      </c>
      <c r="H74" s="81"/>
      <c r="I74" s="132"/>
      <c r="J74" s="132"/>
      <c r="K74" s="81"/>
      <c r="L74" s="81"/>
      <c r="M74" s="81">
        <f>SUM(P74:W74)</f>
        <v>180</v>
      </c>
      <c r="N74" s="81"/>
      <c r="O74" s="81"/>
      <c r="P74" s="216"/>
      <c r="Q74" s="216"/>
      <c r="R74" s="81"/>
      <c r="S74" s="81"/>
      <c r="T74" s="81"/>
      <c r="U74" s="81"/>
      <c r="V74" s="81"/>
      <c r="W74" s="81">
        <v>180</v>
      </c>
    </row>
    <row r="75" spans="1:23" s="32" customFormat="1" ht="18.75" customHeight="1" x14ac:dyDescent="0.25">
      <c r="A75" s="169" t="s">
        <v>351</v>
      </c>
      <c r="B75" s="139" t="s">
        <v>239</v>
      </c>
      <c r="C75" s="100"/>
      <c r="D75" s="100"/>
      <c r="E75" s="100"/>
      <c r="F75" s="101"/>
      <c r="G75" s="82">
        <f>SUM(G76:G78)</f>
        <v>358</v>
      </c>
      <c r="H75" s="82">
        <f t="shared" ref="H75:W75" si="29">SUM(H76:H78)</f>
        <v>8</v>
      </c>
      <c r="I75" s="82">
        <f t="shared" si="29"/>
        <v>134</v>
      </c>
      <c r="J75" s="82">
        <f t="shared" si="29"/>
        <v>126</v>
      </c>
      <c r="K75" s="82">
        <f t="shared" si="29"/>
        <v>100</v>
      </c>
      <c r="L75" s="82">
        <f t="shared" si="29"/>
        <v>0</v>
      </c>
      <c r="M75" s="82">
        <f t="shared" si="29"/>
        <v>216</v>
      </c>
      <c r="N75" s="82">
        <f t="shared" si="29"/>
        <v>2</v>
      </c>
      <c r="O75" s="82">
        <f t="shared" si="29"/>
        <v>6</v>
      </c>
      <c r="P75" s="227">
        <f t="shared" si="29"/>
        <v>0</v>
      </c>
      <c r="Q75" s="227">
        <f t="shared" si="29"/>
        <v>0</v>
      </c>
      <c r="R75" s="82">
        <f t="shared" si="29"/>
        <v>0</v>
      </c>
      <c r="S75" s="82">
        <f t="shared" si="29"/>
        <v>0</v>
      </c>
      <c r="T75" s="82">
        <f t="shared" si="29"/>
        <v>0</v>
      </c>
      <c r="U75" s="82">
        <f t="shared" si="29"/>
        <v>0</v>
      </c>
      <c r="V75" s="82">
        <f t="shared" si="29"/>
        <v>126</v>
      </c>
      <c r="W75" s="82">
        <f t="shared" si="29"/>
        <v>216</v>
      </c>
    </row>
    <row r="76" spans="1:23" ht="20.25" customHeight="1" x14ac:dyDescent="0.25">
      <c r="A76" s="75" t="s">
        <v>247</v>
      </c>
      <c r="B76" s="75" t="s">
        <v>240</v>
      </c>
      <c r="C76" s="100"/>
      <c r="D76" s="100"/>
      <c r="E76" s="100">
        <v>7</v>
      </c>
      <c r="F76" s="101" t="s">
        <v>371</v>
      </c>
      <c r="G76" s="132">
        <f>H76+I76</f>
        <v>142</v>
      </c>
      <c r="H76" s="81">
        <v>8</v>
      </c>
      <c r="I76" s="132">
        <f t="shared" ref="I76" si="30">J76+N76+O76</f>
        <v>134</v>
      </c>
      <c r="J76" s="132">
        <f t="shared" ref="J76" si="31">SUM(P76:W76)</f>
        <v>126</v>
      </c>
      <c r="K76" s="81">
        <v>100</v>
      </c>
      <c r="L76" s="81"/>
      <c r="M76" s="81"/>
      <c r="N76" s="81">
        <v>2</v>
      </c>
      <c r="O76" s="81">
        <v>6</v>
      </c>
      <c r="P76" s="216"/>
      <c r="Q76" s="216"/>
      <c r="R76" s="81"/>
      <c r="S76" s="81"/>
      <c r="T76" s="81"/>
      <c r="U76" s="81"/>
      <c r="V76" s="81">
        <f>21*6</f>
        <v>126</v>
      </c>
      <c r="W76" s="81">
        <v>0</v>
      </c>
    </row>
    <row r="77" spans="1:23" ht="20.25" customHeight="1" x14ac:dyDescent="0.25">
      <c r="A77" s="75" t="s">
        <v>248</v>
      </c>
      <c r="B77" s="75" t="s">
        <v>257</v>
      </c>
      <c r="C77" s="100"/>
      <c r="D77" s="116">
        <v>8</v>
      </c>
      <c r="E77" s="116"/>
      <c r="F77" s="101"/>
      <c r="G77" s="132">
        <f>M77</f>
        <v>72</v>
      </c>
      <c r="H77" s="81"/>
      <c r="I77" s="132"/>
      <c r="J77" s="132"/>
      <c r="K77" s="81"/>
      <c r="L77" s="81"/>
      <c r="M77" s="81">
        <f>SUM(P77:W77)</f>
        <v>72</v>
      </c>
      <c r="N77" s="81"/>
      <c r="O77" s="81"/>
      <c r="P77" s="216"/>
      <c r="Q77" s="216"/>
      <c r="R77" s="81"/>
      <c r="S77" s="81"/>
      <c r="T77" s="81"/>
      <c r="U77" s="81"/>
      <c r="V77" s="81"/>
      <c r="W77" s="81">
        <v>72</v>
      </c>
    </row>
    <row r="78" spans="1:23" ht="20.25" customHeight="1" x14ac:dyDescent="0.25">
      <c r="A78" s="140" t="s">
        <v>249</v>
      </c>
      <c r="B78" s="141" t="s">
        <v>258</v>
      </c>
      <c r="C78" s="100"/>
      <c r="D78" s="82">
        <v>8</v>
      </c>
      <c r="E78" s="116"/>
      <c r="F78" s="101"/>
      <c r="G78" s="132">
        <f>M78</f>
        <v>144</v>
      </c>
      <c r="H78" s="81"/>
      <c r="I78" s="132"/>
      <c r="J78" s="132"/>
      <c r="K78" s="81"/>
      <c r="L78" s="81"/>
      <c r="M78" s="81">
        <f>SUM(P78:W78)</f>
        <v>144</v>
      </c>
      <c r="N78" s="81"/>
      <c r="O78" s="81"/>
      <c r="P78" s="216"/>
      <c r="Q78" s="216"/>
      <c r="R78" s="81"/>
      <c r="S78" s="81"/>
      <c r="T78" s="81"/>
      <c r="U78" s="81"/>
      <c r="V78" s="81"/>
      <c r="W78" s="81">
        <v>144</v>
      </c>
    </row>
    <row r="79" spans="1:23" ht="42.75" customHeight="1" x14ac:dyDescent="0.25">
      <c r="A79" s="83" t="s">
        <v>357</v>
      </c>
      <c r="B79" s="83" t="s">
        <v>358</v>
      </c>
      <c r="C79" s="100"/>
      <c r="D79" s="116"/>
      <c r="E79" s="116"/>
      <c r="F79" s="101"/>
      <c r="G79" s="82">
        <f>SUM(G80:G82)</f>
        <v>244</v>
      </c>
      <c r="H79" s="82">
        <f t="shared" ref="H79:W79" si="32">SUM(H80:H82)</f>
        <v>8</v>
      </c>
      <c r="I79" s="82">
        <f t="shared" si="32"/>
        <v>128</v>
      </c>
      <c r="J79" s="82">
        <f t="shared" si="32"/>
        <v>120</v>
      </c>
      <c r="K79" s="82">
        <f t="shared" si="32"/>
        <v>96</v>
      </c>
      <c r="L79" s="82">
        <f t="shared" si="32"/>
        <v>0</v>
      </c>
      <c r="M79" s="82">
        <f t="shared" si="32"/>
        <v>108</v>
      </c>
      <c r="N79" s="82">
        <f t="shared" si="32"/>
        <v>2</v>
      </c>
      <c r="O79" s="82">
        <f t="shared" si="32"/>
        <v>6</v>
      </c>
      <c r="P79" s="227">
        <f t="shared" si="32"/>
        <v>0</v>
      </c>
      <c r="Q79" s="227">
        <f t="shared" si="32"/>
        <v>0</v>
      </c>
      <c r="R79" s="82">
        <f t="shared" si="32"/>
        <v>0</v>
      </c>
      <c r="S79" s="82">
        <f t="shared" si="32"/>
        <v>0</v>
      </c>
      <c r="T79" s="82">
        <f t="shared" si="32"/>
        <v>68</v>
      </c>
      <c r="U79" s="82">
        <f t="shared" si="32"/>
        <v>160</v>
      </c>
      <c r="V79" s="82">
        <f t="shared" si="32"/>
        <v>0</v>
      </c>
      <c r="W79" s="82">
        <f t="shared" si="32"/>
        <v>0</v>
      </c>
    </row>
    <row r="80" spans="1:23" ht="34.5" customHeight="1" x14ac:dyDescent="0.25">
      <c r="A80" s="136" t="s">
        <v>360</v>
      </c>
      <c r="B80" s="104" t="s">
        <v>359</v>
      </c>
      <c r="C80" s="138"/>
      <c r="D80" s="116"/>
      <c r="E80" s="116" t="s">
        <v>263</v>
      </c>
      <c r="F80" s="173" t="s">
        <v>372</v>
      </c>
      <c r="G80" s="132">
        <f t="shared" ref="G80" si="33">H80+I80</f>
        <v>136</v>
      </c>
      <c r="H80" s="81">
        <v>8</v>
      </c>
      <c r="I80" s="132">
        <f t="shared" ref="I80" si="34">J80+N80+O80</f>
        <v>128</v>
      </c>
      <c r="J80" s="132">
        <f t="shared" ref="J80" si="35">SUM(P80:W80)</f>
        <v>120</v>
      </c>
      <c r="K80" s="81">
        <v>96</v>
      </c>
      <c r="L80" s="81"/>
      <c r="M80" s="81"/>
      <c r="N80" s="81">
        <v>2</v>
      </c>
      <c r="O80" s="81">
        <v>6</v>
      </c>
      <c r="P80" s="216"/>
      <c r="Q80" s="216"/>
      <c r="R80" s="81"/>
      <c r="S80" s="81"/>
      <c r="T80" s="81">
        <f>17*4</f>
        <v>68</v>
      </c>
      <c r="U80" s="81">
        <f>13*4</f>
        <v>52</v>
      </c>
      <c r="V80" s="81"/>
      <c r="W80" s="81"/>
    </row>
    <row r="81" spans="1:24" ht="19.5" customHeight="1" x14ac:dyDescent="0.25">
      <c r="A81" s="136" t="s">
        <v>361</v>
      </c>
      <c r="B81" s="137" t="s">
        <v>363</v>
      </c>
      <c r="C81" s="138"/>
      <c r="D81" s="116">
        <v>6</v>
      </c>
      <c r="E81" s="116"/>
      <c r="F81" s="101"/>
      <c r="G81" s="132">
        <f>M81</f>
        <v>36</v>
      </c>
      <c r="H81" s="81"/>
      <c r="I81" s="132"/>
      <c r="J81" s="132"/>
      <c r="K81" s="81"/>
      <c r="L81" s="81"/>
      <c r="M81" s="81">
        <f>SUM(P81:W81)</f>
        <v>36</v>
      </c>
      <c r="N81" s="81"/>
      <c r="O81" s="81"/>
      <c r="P81" s="216"/>
      <c r="Q81" s="216"/>
      <c r="R81" s="81"/>
      <c r="S81" s="81"/>
      <c r="T81" s="81"/>
      <c r="U81" s="81">
        <v>36</v>
      </c>
      <c r="V81" s="81"/>
      <c r="W81" s="81"/>
    </row>
    <row r="82" spans="1:24" ht="19.5" customHeight="1" x14ac:dyDescent="0.25">
      <c r="A82" s="136" t="s">
        <v>362</v>
      </c>
      <c r="B82" s="137" t="s">
        <v>364</v>
      </c>
      <c r="C82" s="138"/>
      <c r="D82" s="116">
        <v>6</v>
      </c>
      <c r="E82" s="116"/>
      <c r="F82" s="101"/>
      <c r="G82" s="132">
        <f>M82</f>
        <v>72</v>
      </c>
      <c r="H82" s="81"/>
      <c r="I82" s="132"/>
      <c r="J82" s="132"/>
      <c r="K82" s="81"/>
      <c r="L82" s="81"/>
      <c r="M82" s="81">
        <f>SUM(P82:W82)</f>
        <v>72</v>
      </c>
      <c r="N82" s="81"/>
      <c r="O82" s="81"/>
      <c r="P82" s="216"/>
      <c r="Q82" s="216"/>
      <c r="R82" s="81"/>
      <c r="S82" s="81"/>
      <c r="T82" s="81"/>
      <c r="U82" s="81">
        <v>72</v>
      </c>
      <c r="V82" s="81"/>
      <c r="W82" s="81"/>
    </row>
    <row r="83" spans="1:24" ht="20.25" customHeight="1" x14ac:dyDescent="0.25">
      <c r="A83" s="140"/>
      <c r="B83" s="141"/>
      <c r="C83" s="100"/>
      <c r="D83" s="82"/>
      <c r="E83" s="116"/>
      <c r="F83" s="101"/>
      <c r="G83" s="132"/>
      <c r="H83" s="81"/>
      <c r="I83" s="132"/>
      <c r="J83" s="132"/>
      <c r="K83" s="81"/>
      <c r="L83" s="81"/>
      <c r="M83" s="81"/>
      <c r="N83" s="81"/>
      <c r="O83" s="81"/>
      <c r="P83" s="216"/>
      <c r="Q83" s="216"/>
      <c r="R83" s="81"/>
      <c r="S83" s="81"/>
      <c r="T83" s="81"/>
      <c r="U83" s="81"/>
      <c r="V83" s="81"/>
      <c r="W83" s="81"/>
    </row>
    <row r="84" spans="1:24" ht="21" customHeight="1" x14ac:dyDescent="0.25">
      <c r="A84" s="129"/>
      <c r="B84" s="48" t="s">
        <v>39</v>
      </c>
      <c r="C84" s="81"/>
      <c r="D84" s="81"/>
      <c r="E84" s="142"/>
      <c r="F84" s="81"/>
      <c r="G84" s="143">
        <f>SUM(P84:W84)</f>
        <v>288</v>
      </c>
      <c r="H84" s="143"/>
      <c r="I84" s="143"/>
      <c r="J84" s="143"/>
      <c r="K84" s="143"/>
      <c r="L84" s="143"/>
      <c r="M84" s="143"/>
      <c r="N84" s="143"/>
      <c r="O84" s="143"/>
      <c r="P84" s="216">
        <v>0</v>
      </c>
      <c r="Q84" s="228">
        <v>72</v>
      </c>
      <c r="R84" s="81">
        <v>0</v>
      </c>
      <c r="S84" s="116">
        <v>72</v>
      </c>
      <c r="T84" s="81">
        <v>0</v>
      </c>
      <c r="U84" s="116">
        <v>72</v>
      </c>
      <c r="V84" s="81">
        <v>36</v>
      </c>
      <c r="W84" s="116">
        <v>36</v>
      </c>
    </row>
    <row r="85" spans="1:24" ht="19.5" customHeight="1" x14ac:dyDescent="0.25">
      <c r="A85" s="129"/>
      <c r="B85" s="48" t="s">
        <v>38</v>
      </c>
      <c r="C85" s="116"/>
      <c r="D85" s="116"/>
      <c r="E85" s="144"/>
      <c r="F85" s="116"/>
      <c r="G85" s="143">
        <f t="shared" ref="G85:G87" si="36">SUM(P85:W85)</f>
        <v>324</v>
      </c>
      <c r="H85" s="143"/>
      <c r="I85" s="143"/>
      <c r="J85" s="143"/>
      <c r="K85" s="143"/>
      <c r="L85" s="143"/>
      <c r="M85" s="143"/>
      <c r="N85" s="143"/>
      <c r="O85" s="143"/>
      <c r="P85" s="216">
        <f>P62+P68+P73+P77+P81</f>
        <v>0</v>
      </c>
      <c r="Q85" s="216">
        <f t="shared" ref="Q85:W85" si="37">Q62+Q68+Q73+Q77+Q81</f>
        <v>0</v>
      </c>
      <c r="R85" s="81">
        <f t="shared" si="37"/>
        <v>0</v>
      </c>
      <c r="S85" s="81">
        <f t="shared" si="37"/>
        <v>72</v>
      </c>
      <c r="T85" s="81">
        <f t="shared" si="37"/>
        <v>0</v>
      </c>
      <c r="U85" s="81">
        <f t="shared" si="37"/>
        <v>108</v>
      </c>
      <c r="V85" s="81">
        <f t="shared" si="37"/>
        <v>0</v>
      </c>
      <c r="W85" s="81">
        <f t="shared" si="37"/>
        <v>144</v>
      </c>
    </row>
    <row r="86" spans="1:24" ht="19.5" customHeight="1" x14ac:dyDescent="0.25">
      <c r="A86" s="129"/>
      <c r="B86" s="48" t="s">
        <v>119</v>
      </c>
      <c r="C86" s="116"/>
      <c r="D86" s="116"/>
      <c r="E86" s="144"/>
      <c r="F86" s="116"/>
      <c r="G86" s="143">
        <f t="shared" si="36"/>
        <v>684</v>
      </c>
      <c r="H86" s="143"/>
      <c r="I86" s="143"/>
      <c r="J86" s="143"/>
      <c r="K86" s="143"/>
      <c r="L86" s="143"/>
      <c r="M86" s="143"/>
      <c r="N86" s="143"/>
      <c r="O86" s="143"/>
      <c r="P86" s="216">
        <f>P63+P69+P74+P78+P82</f>
        <v>0</v>
      </c>
      <c r="Q86" s="216">
        <f t="shared" ref="Q86:W86" si="38">Q63+Q69+Q74+Q78+Q82</f>
        <v>0</v>
      </c>
      <c r="R86" s="81">
        <f t="shared" si="38"/>
        <v>0</v>
      </c>
      <c r="S86" s="81">
        <f t="shared" si="38"/>
        <v>144</v>
      </c>
      <c r="T86" s="81">
        <f t="shared" si="38"/>
        <v>0</v>
      </c>
      <c r="U86" s="81">
        <f t="shared" si="38"/>
        <v>216</v>
      </c>
      <c r="V86" s="81">
        <f t="shared" si="38"/>
        <v>0</v>
      </c>
      <c r="W86" s="81">
        <f t="shared" si="38"/>
        <v>324</v>
      </c>
    </row>
    <row r="87" spans="1:24" ht="19.5" customHeight="1" x14ac:dyDescent="0.25">
      <c r="A87" s="129"/>
      <c r="B87" s="48" t="s">
        <v>40</v>
      </c>
      <c r="C87" s="116"/>
      <c r="D87" s="116"/>
      <c r="E87" s="144"/>
      <c r="F87" s="116"/>
      <c r="G87" s="143">
        <f t="shared" si="36"/>
        <v>1008</v>
      </c>
      <c r="H87" s="143"/>
      <c r="I87" s="143"/>
      <c r="J87" s="143"/>
      <c r="K87" s="143"/>
      <c r="L87" s="143"/>
      <c r="M87" s="143"/>
      <c r="N87" s="143"/>
      <c r="O87" s="143"/>
      <c r="P87" s="216">
        <f>P85+P86</f>
        <v>0</v>
      </c>
      <c r="Q87" s="216">
        <f t="shared" ref="Q87:W87" si="39">Q85+Q86</f>
        <v>0</v>
      </c>
      <c r="R87" s="81">
        <f t="shared" si="39"/>
        <v>0</v>
      </c>
      <c r="S87" s="81">
        <f t="shared" si="39"/>
        <v>216</v>
      </c>
      <c r="T87" s="81">
        <f t="shared" si="39"/>
        <v>0</v>
      </c>
      <c r="U87" s="81">
        <f t="shared" si="39"/>
        <v>324</v>
      </c>
      <c r="V87" s="81">
        <f t="shared" si="39"/>
        <v>0</v>
      </c>
      <c r="W87" s="81">
        <f t="shared" si="39"/>
        <v>468</v>
      </c>
    </row>
    <row r="88" spans="1:24" ht="19.5" customHeight="1" x14ac:dyDescent="0.25">
      <c r="A88" s="129"/>
      <c r="B88" s="48" t="s">
        <v>87</v>
      </c>
      <c r="C88" s="116"/>
      <c r="D88" s="116"/>
      <c r="E88" s="144"/>
      <c r="F88" s="116"/>
      <c r="G88" s="145">
        <v>36</v>
      </c>
      <c r="H88" s="145"/>
      <c r="I88" s="145"/>
      <c r="J88" s="145"/>
      <c r="K88" s="145"/>
      <c r="L88" s="145"/>
      <c r="M88" s="145"/>
      <c r="N88" s="145"/>
      <c r="O88" s="145"/>
      <c r="P88" s="229">
        <f t="shared" ref="P88:W88" si="40">P13/P8</f>
        <v>36</v>
      </c>
      <c r="Q88" s="229">
        <f t="shared" si="40"/>
        <v>36</v>
      </c>
      <c r="R88" s="155">
        <f t="shared" si="40"/>
        <v>36</v>
      </c>
      <c r="S88" s="155">
        <f t="shared" si="40"/>
        <v>36</v>
      </c>
      <c r="T88" s="155">
        <f t="shared" si="40"/>
        <v>36</v>
      </c>
      <c r="U88" s="155">
        <f t="shared" si="40"/>
        <v>36</v>
      </c>
      <c r="V88" s="155">
        <f t="shared" si="40"/>
        <v>36</v>
      </c>
      <c r="W88" s="155">
        <f t="shared" si="40"/>
        <v>36</v>
      </c>
    </row>
    <row r="89" spans="1:24" ht="19.5" customHeight="1" x14ac:dyDescent="0.25">
      <c r="A89" s="146" t="s">
        <v>162</v>
      </c>
      <c r="B89" s="147" t="s">
        <v>4</v>
      </c>
      <c r="C89" s="148"/>
      <c r="D89" s="148"/>
      <c r="E89" s="149"/>
      <c r="F89" s="148"/>
      <c r="G89" s="143">
        <v>216</v>
      </c>
      <c r="H89" s="150"/>
      <c r="I89" s="151"/>
      <c r="J89" s="151"/>
      <c r="K89" s="151"/>
      <c r="L89" s="151"/>
      <c r="M89" s="151"/>
      <c r="N89" s="151"/>
      <c r="O89" s="151"/>
      <c r="P89" s="216">
        <v>0</v>
      </c>
      <c r="Q89" s="216">
        <v>0</v>
      </c>
      <c r="R89" s="81">
        <v>0</v>
      </c>
      <c r="S89" s="81">
        <v>0</v>
      </c>
      <c r="T89" s="81">
        <v>0</v>
      </c>
      <c r="U89" s="81">
        <v>0</v>
      </c>
      <c r="V89" s="81">
        <v>0</v>
      </c>
      <c r="W89" s="116">
        <v>216</v>
      </c>
    </row>
    <row r="90" spans="1:24" ht="23.25" customHeight="1" x14ac:dyDescent="0.25">
      <c r="A90" s="276" t="s">
        <v>42</v>
      </c>
      <c r="B90" s="276"/>
      <c r="C90" s="148"/>
      <c r="D90" s="148"/>
      <c r="E90" s="149"/>
      <c r="F90" s="148"/>
      <c r="G90" s="145">
        <f>G13</f>
        <v>5940</v>
      </c>
      <c r="H90" s="145">
        <f t="shared" ref="H90:O90" si="41">H13</f>
        <v>134</v>
      </c>
      <c r="I90" s="145">
        <f t="shared" si="41"/>
        <v>4582</v>
      </c>
      <c r="J90" s="145">
        <f t="shared" si="41"/>
        <v>4428</v>
      </c>
      <c r="K90" s="145">
        <f t="shared" si="41"/>
        <v>3065</v>
      </c>
      <c r="L90" s="145">
        <f t="shared" si="41"/>
        <v>88</v>
      </c>
      <c r="M90" s="145">
        <f t="shared" si="41"/>
        <v>1008</v>
      </c>
      <c r="N90" s="145">
        <f t="shared" si="41"/>
        <v>80</v>
      </c>
      <c r="O90" s="145">
        <f t="shared" si="41"/>
        <v>74</v>
      </c>
      <c r="P90" s="215">
        <f>P13</f>
        <v>612</v>
      </c>
      <c r="Q90" s="215">
        <f t="shared" ref="Q90:W90" si="42">Q13</f>
        <v>864</v>
      </c>
      <c r="R90" s="132">
        <f t="shared" si="42"/>
        <v>612</v>
      </c>
      <c r="S90" s="132">
        <f t="shared" si="42"/>
        <v>864</v>
      </c>
      <c r="T90" s="132">
        <f t="shared" si="42"/>
        <v>612</v>
      </c>
      <c r="U90" s="132">
        <f t="shared" si="42"/>
        <v>864</v>
      </c>
      <c r="V90" s="132">
        <f t="shared" si="42"/>
        <v>792</v>
      </c>
      <c r="W90" s="132">
        <f t="shared" si="42"/>
        <v>720</v>
      </c>
      <c r="X90" s="35"/>
    </row>
    <row r="91" spans="1:24" ht="23.25" customHeight="1" x14ac:dyDescent="0.25">
      <c r="A91" s="36"/>
      <c r="B91" s="37"/>
    </row>
    <row r="92" spans="1:24" ht="23.25" customHeight="1" x14ac:dyDescent="0.25">
      <c r="A92" s="36"/>
      <c r="B92" s="37"/>
    </row>
    <row r="93" spans="1:24" ht="35.25" customHeight="1" x14ac:dyDescent="0.25">
      <c r="A93" s="275"/>
      <c r="B93" s="275"/>
    </row>
    <row r="94" spans="1:24" ht="23.25" customHeight="1" x14ac:dyDescent="0.25">
      <c r="A94" s="39"/>
      <c r="B94" s="39"/>
    </row>
    <row r="95" spans="1:24" ht="23.25" customHeight="1" x14ac:dyDescent="0.25">
      <c r="B95" s="41"/>
    </row>
  </sheetData>
  <mergeCells count="37">
    <mergeCell ref="F71:F72"/>
    <mergeCell ref="D41:D43"/>
    <mergeCell ref="A1:U1"/>
    <mergeCell ref="A2:A11"/>
    <mergeCell ref="B2:B11"/>
    <mergeCell ref="G2:G11"/>
    <mergeCell ref="H2:O5"/>
    <mergeCell ref="R6:S6"/>
    <mergeCell ref="T6:U6"/>
    <mergeCell ref="I8:I11"/>
    <mergeCell ref="J9:J11"/>
    <mergeCell ref="K9:K11"/>
    <mergeCell ref="O9:O11"/>
    <mergeCell ref="M9:M11"/>
    <mergeCell ref="T10:T11"/>
    <mergeCell ref="S10:S11"/>
    <mergeCell ref="A93:B93"/>
    <mergeCell ref="P10:P11"/>
    <mergeCell ref="Q10:Q11"/>
    <mergeCell ref="R10:R11"/>
    <mergeCell ref="A90:B90"/>
    <mergeCell ref="H6:H11"/>
    <mergeCell ref="I6:O6"/>
    <mergeCell ref="N9:N11"/>
    <mergeCell ref="I7:O7"/>
    <mergeCell ref="J8:O8"/>
    <mergeCell ref="P6:Q6"/>
    <mergeCell ref="L9:L11"/>
    <mergeCell ref="C2:F10"/>
    <mergeCell ref="P2:W5"/>
    <mergeCell ref="W10:W11"/>
    <mergeCell ref="V6:W6"/>
    <mergeCell ref="F65:F67"/>
    <mergeCell ref="F58:F61"/>
    <mergeCell ref="F37:F39"/>
    <mergeCell ref="V10:V11"/>
    <mergeCell ref="U10:U11"/>
  </mergeCells>
  <phoneticPr fontId="14" type="noConversion"/>
  <pageMargins left="0" right="0" top="0" bottom="0" header="0" footer="0"/>
  <pageSetup paperSize="9" scale="47" fitToHeight="0" orientation="landscape" r:id="rId1"/>
  <rowBreaks count="1" manualBreakCount="1">
    <brk id="55"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view="pageBreakPreview" zoomScale="130" zoomScaleNormal="100" zoomScaleSheetLayoutView="130" workbookViewId="0">
      <selection activeCell="F7" sqref="F7"/>
    </sheetView>
  </sheetViews>
  <sheetFormatPr defaultRowHeight="18" x14ac:dyDescent="0.25"/>
  <cols>
    <col min="1" max="1" width="5.42578125" style="3" customWidth="1"/>
    <col min="2" max="2" width="71.5703125" style="1" customWidth="1"/>
    <col min="3" max="16384" width="9.140625" style="1"/>
  </cols>
  <sheetData>
    <row r="1" spans="1:2" ht="51.75" customHeight="1" x14ac:dyDescent="0.25">
      <c r="A1" s="284" t="s">
        <v>90</v>
      </c>
      <c r="B1" s="284"/>
    </row>
    <row r="2" spans="1:2" ht="20.25" x14ac:dyDescent="0.3">
      <c r="A2" s="156"/>
      <c r="B2" s="157"/>
    </row>
    <row r="3" spans="1:2" ht="20.25" x14ac:dyDescent="0.25">
      <c r="A3" s="158" t="s">
        <v>91</v>
      </c>
      <c r="B3" s="159" t="s">
        <v>46</v>
      </c>
    </row>
    <row r="4" spans="1:2" ht="20.25" x14ac:dyDescent="0.25">
      <c r="A4" s="160">
        <v>1</v>
      </c>
      <c r="B4" s="161" t="s">
        <v>153</v>
      </c>
    </row>
    <row r="5" spans="1:2" ht="20.25" x14ac:dyDescent="0.25">
      <c r="A5" s="160">
        <v>2</v>
      </c>
      <c r="B5" s="162" t="s">
        <v>154</v>
      </c>
    </row>
    <row r="6" spans="1:2" ht="20.25" x14ac:dyDescent="0.25">
      <c r="A6" s="160">
        <v>3</v>
      </c>
      <c r="B6" s="162" t="s">
        <v>155</v>
      </c>
    </row>
    <row r="7" spans="1:2" ht="20.25" x14ac:dyDescent="0.25">
      <c r="A7" s="160">
        <v>4</v>
      </c>
      <c r="B7" s="162" t="s">
        <v>156</v>
      </c>
    </row>
    <row r="8" spans="1:2" ht="20.25" x14ac:dyDescent="0.3">
      <c r="A8" s="160"/>
      <c r="B8" s="163" t="s">
        <v>102</v>
      </c>
    </row>
    <row r="9" spans="1:2" ht="40.5" x14ac:dyDescent="0.3">
      <c r="A9" s="164">
        <v>4</v>
      </c>
      <c r="B9" s="162" t="s">
        <v>157</v>
      </c>
    </row>
    <row r="10" spans="1:2" ht="20.25" x14ac:dyDescent="0.3">
      <c r="A10" s="164"/>
      <c r="B10" s="165" t="s">
        <v>95</v>
      </c>
    </row>
    <row r="11" spans="1:2" ht="20.25" x14ac:dyDescent="0.3">
      <c r="A11" s="164">
        <v>1</v>
      </c>
      <c r="B11" s="162" t="s">
        <v>158</v>
      </c>
    </row>
    <row r="12" spans="1:2" ht="20.25" x14ac:dyDescent="0.3">
      <c r="A12" s="164">
        <v>2</v>
      </c>
      <c r="B12" s="162" t="s">
        <v>159</v>
      </c>
    </row>
    <row r="13" spans="1:2" ht="20.25" x14ac:dyDescent="0.3">
      <c r="A13" s="164">
        <v>3</v>
      </c>
      <c r="B13" s="162" t="s">
        <v>160</v>
      </c>
    </row>
    <row r="14" spans="1:2" x14ac:dyDescent="0.25">
      <c r="B14" s="44"/>
    </row>
    <row r="15" spans="1:2" x14ac:dyDescent="0.25">
      <c r="B15" s="44"/>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03"/>
  <sheetViews>
    <sheetView view="pageBreakPreview" topLeftCell="A79" zoomScaleNormal="100" zoomScaleSheetLayoutView="100" workbookViewId="0">
      <selection activeCell="A93" sqref="A93:AB93"/>
    </sheetView>
  </sheetViews>
  <sheetFormatPr defaultColWidth="4.85546875" defaultRowHeight="18" x14ac:dyDescent="0.25"/>
  <cols>
    <col min="1" max="1" width="10.42578125" style="12" customWidth="1"/>
    <col min="2" max="4" width="4.85546875" style="12"/>
    <col min="5" max="11" width="4.85546875" style="3"/>
    <col min="12" max="12" width="5.140625" style="3" bestFit="1" customWidth="1"/>
    <col min="13" max="16" width="4.85546875" style="3"/>
    <col min="17" max="17" width="12.42578125" style="3" customWidth="1"/>
    <col min="18" max="23" width="11.140625" style="3" customWidth="1"/>
    <col min="24" max="24" width="14.85546875" style="3" customWidth="1"/>
    <col min="25" max="27" width="11.140625" style="3" customWidth="1"/>
    <col min="28" max="28" width="9.140625" style="3" customWidth="1"/>
    <col min="29" max="16384" width="4.85546875" style="3"/>
  </cols>
  <sheetData>
    <row r="1" spans="1:28" s="84" customFormat="1" ht="17.25" customHeight="1" x14ac:dyDescent="0.25">
      <c r="A1" s="285" t="s">
        <v>92</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row>
    <row r="2" spans="1:28" s="84" customFormat="1" ht="31.5" customHeight="1" x14ac:dyDescent="0.25">
      <c r="A2" s="286" t="s">
        <v>265</v>
      </c>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row>
    <row r="3" spans="1:28" s="84" customFormat="1" ht="16.5" customHeight="1" x14ac:dyDescent="0.25">
      <c r="A3" s="287" t="s">
        <v>94</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row>
    <row r="4" spans="1:28" s="84" customFormat="1" ht="20.25" customHeight="1" x14ac:dyDescent="0.25">
      <c r="A4" s="287" t="s">
        <v>352</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row>
    <row r="5" spans="1:28" s="84" customFormat="1" ht="17.25" customHeight="1" x14ac:dyDescent="0.25">
      <c r="A5" s="287" t="s">
        <v>387</v>
      </c>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row>
    <row r="6" spans="1:28" s="180" customFormat="1" ht="17.25" customHeight="1" x14ac:dyDescent="0.25">
      <c r="A6" s="289" t="s">
        <v>385</v>
      </c>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row>
    <row r="7" spans="1:28" s="180" customFormat="1" ht="19.5" customHeight="1" x14ac:dyDescent="0.25">
      <c r="A7" s="289" t="s">
        <v>386</v>
      </c>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row>
    <row r="8" spans="1:28" customFormat="1" ht="32.25" customHeight="1" x14ac:dyDescent="0.25">
      <c r="A8" s="287" t="s">
        <v>266</v>
      </c>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row>
    <row r="9" spans="1:28" s="84" customFormat="1" ht="15.75" x14ac:dyDescent="0.25">
      <c r="A9" s="288" t="s">
        <v>267</v>
      </c>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row>
    <row r="10" spans="1:28" s="84" customFormat="1" ht="32.25" customHeight="1" x14ac:dyDescent="0.25">
      <c r="A10" s="287" t="s">
        <v>268</v>
      </c>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row>
    <row r="11" spans="1:28" s="84" customFormat="1" ht="31.5" customHeight="1" x14ac:dyDescent="0.25">
      <c r="A11" s="289" t="s">
        <v>269</v>
      </c>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row>
    <row r="12" spans="1:28" s="84" customFormat="1" ht="31.5" customHeight="1" x14ac:dyDescent="0.25">
      <c r="A12" s="289" t="s">
        <v>270</v>
      </c>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row>
    <row r="13" spans="1:28" s="84" customFormat="1" ht="33" customHeight="1" x14ac:dyDescent="0.25">
      <c r="A13" s="289" t="s">
        <v>271</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row>
    <row r="14" spans="1:28" s="84" customFormat="1" ht="47.25" customHeight="1" x14ac:dyDescent="0.25">
      <c r="A14" s="289" t="s">
        <v>272</v>
      </c>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row>
    <row r="15" spans="1:28" s="84" customFormat="1" ht="33" customHeight="1" x14ac:dyDescent="0.25">
      <c r="A15" s="275" t="s">
        <v>273</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row>
    <row r="16" spans="1:28" s="84" customFormat="1" ht="50.25" customHeight="1" x14ac:dyDescent="0.25">
      <c r="A16" s="275" t="s">
        <v>274</v>
      </c>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row>
    <row r="17" spans="1:28" s="85" customFormat="1" ht="22.5" customHeight="1" x14ac:dyDescent="0.25">
      <c r="A17" s="285" t="s">
        <v>275</v>
      </c>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row>
    <row r="18" spans="1:28" s="84" customFormat="1" ht="21" customHeight="1" x14ac:dyDescent="0.25">
      <c r="A18" s="290" t="s">
        <v>276</v>
      </c>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row>
    <row r="19" spans="1:28" s="86" customFormat="1" ht="20.25" customHeight="1" x14ac:dyDescent="0.25">
      <c r="A19" s="290" t="s">
        <v>277</v>
      </c>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row>
    <row r="20" spans="1:28" s="85" customFormat="1" ht="18" customHeight="1" x14ac:dyDescent="0.25">
      <c r="A20" s="285" t="s">
        <v>278</v>
      </c>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row>
    <row r="21" spans="1:28" s="84" customFormat="1" ht="63.75" customHeight="1" x14ac:dyDescent="0.25">
      <c r="A21" s="289" t="s">
        <v>279</v>
      </c>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row>
    <row r="22" spans="1:28" s="85" customFormat="1" ht="16.5" customHeight="1" x14ac:dyDescent="0.25">
      <c r="A22" s="285" t="s">
        <v>280</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row>
    <row r="23" spans="1:28" s="84" customFormat="1" ht="31.5" customHeight="1" x14ac:dyDescent="0.25">
      <c r="A23" s="289" t="s">
        <v>281</v>
      </c>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row>
    <row r="24" spans="1:28" s="84" customFormat="1" ht="16.5" customHeight="1" x14ac:dyDescent="0.25">
      <c r="A24" s="285" t="s">
        <v>282</v>
      </c>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row>
    <row r="25" spans="1:28" s="84" customFormat="1" ht="80.25" customHeight="1" x14ac:dyDescent="0.25">
      <c r="A25" s="289" t="s">
        <v>319</v>
      </c>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row>
    <row r="26" spans="1:28" s="85" customFormat="1" ht="18.75" customHeight="1" x14ac:dyDescent="0.25">
      <c r="A26" s="285" t="s">
        <v>283</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row>
    <row r="27" spans="1:28" s="84" customFormat="1" ht="78" customHeight="1" x14ac:dyDescent="0.25">
      <c r="A27" s="289" t="s">
        <v>344</v>
      </c>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row>
    <row r="28" spans="1:28" s="84" customFormat="1" ht="142.5" customHeight="1" x14ac:dyDescent="0.25">
      <c r="A28" s="289" t="s">
        <v>284</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row>
    <row r="29" spans="1:28" s="87" customFormat="1" ht="18" customHeight="1" x14ac:dyDescent="0.25">
      <c r="A29" s="295" t="s">
        <v>341</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row>
    <row r="30" spans="1:28" s="87" customFormat="1" ht="17.25" customHeight="1" x14ac:dyDescent="0.25">
      <c r="A30" s="296" t="s">
        <v>285</v>
      </c>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row>
    <row r="31" spans="1:28" s="87" customFormat="1" ht="32.25" customHeight="1" x14ac:dyDescent="0.25">
      <c r="A31" s="275" t="s">
        <v>286</v>
      </c>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row>
    <row r="32" spans="1:28" s="87" customFormat="1" ht="46.5" customHeight="1" x14ac:dyDescent="0.25">
      <c r="A32" s="275" t="s">
        <v>287</v>
      </c>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row>
    <row r="33" spans="1:28" s="84" customFormat="1" ht="65.25" customHeight="1" x14ac:dyDescent="0.25">
      <c r="A33" s="289" t="s">
        <v>288</v>
      </c>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row>
    <row r="34" spans="1:28" s="85" customFormat="1" ht="16.5" customHeight="1" x14ac:dyDescent="0.25">
      <c r="A34" s="285" t="s">
        <v>342</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row>
    <row r="35" spans="1:28" s="84" customFormat="1" ht="94.5" customHeight="1" x14ac:dyDescent="0.25">
      <c r="A35" s="289" t="s">
        <v>347</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row>
    <row r="36" spans="1:28" s="88" customFormat="1" ht="18" customHeight="1" x14ac:dyDescent="0.25">
      <c r="A36" s="285" t="s">
        <v>343</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row>
    <row r="37" spans="1:28" s="88" customFormat="1" ht="48" customHeight="1" x14ac:dyDescent="0.25">
      <c r="A37" s="289" t="s">
        <v>122</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row>
    <row r="38" spans="1:28" s="88" customFormat="1" ht="177" customHeight="1" x14ac:dyDescent="0.25">
      <c r="A38" s="289" t="s">
        <v>320</v>
      </c>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row>
    <row r="39" spans="1:28" s="88" customFormat="1" ht="50.25" customHeight="1" x14ac:dyDescent="0.25">
      <c r="A39" s="289" t="s">
        <v>289</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row>
    <row r="40" spans="1:28" s="88" customFormat="1" ht="35.25" customHeight="1" x14ac:dyDescent="0.25">
      <c r="A40" s="289" t="s">
        <v>353</v>
      </c>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row>
    <row r="41" spans="1:28" s="88" customFormat="1" ht="18" customHeight="1" x14ac:dyDescent="0.25">
      <c r="A41" s="285" t="s">
        <v>93</v>
      </c>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row>
    <row r="42" spans="1:28" s="88" customFormat="1" ht="28.5" customHeight="1" x14ac:dyDescent="0.25">
      <c r="A42" s="291" t="s">
        <v>290</v>
      </c>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row>
    <row r="43" spans="1:28" s="88" customFormat="1" ht="24" customHeight="1" x14ac:dyDescent="0.25">
      <c r="A43" s="292" t="s">
        <v>123</v>
      </c>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row>
    <row r="44" spans="1:28" s="88" customFormat="1" ht="65.25" customHeight="1" x14ac:dyDescent="0.25">
      <c r="A44" s="289" t="s">
        <v>321</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row>
    <row r="45" spans="1:28" s="88" customFormat="1" ht="20.25" customHeight="1" x14ac:dyDescent="0.25">
      <c r="A45" s="325" t="s">
        <v>345</v>
      </c>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row>
    <row r="46" spans="1:28" s="88" customFormat="1" ht="20.25" customHeight="1" x14ac:dyDescent="0.25">
      <c r="A46" s="294" t="s">
        <v>124</v>
      </c>
      <c r="B46" s="294"/>
      <c r="C46" s="294"/>
      <c r="D46" s="294"/>
      <c r="E46" s="294"/>
      <c r="F46" s="294"/>
      <c r="G46" s="294"/>
      <c r="H46" s="294"/>
      <c r="I46" s="294"/>
      <c r="J46" s="294"/>
      <c r="K46" s="294"/>
      <c r="L46" s="294"/>
      <c r="M46" s="294"/>
      <c r="N46" s="294"/>
      <c r="O46" s="294"/>
      <c r="P46" s="294"/>
      <c r="Q46" s="294" t="s">
        <v>125</v>
      </c>
      <c r="R46" s="294"/>
      <c r="S46" s="294"/>
      <c r="T46" s="294"/>
      <c r="U46" s="294"/>
      <c r="V46" s="294"/>
      <c r="W46" s="294"/>
      <c r="X46" s="294"/>
      <c r="Y46" s="294"/>
      <c r="Z46" s="294"/>
      <c r="AA46" s="294"/>
      <c r="AB46" s="294"/>
    </row>
    <row r="47" spans="1:28" s="88" customFormat="1" ht="16.5" customHeight="1" x14ac:dyDescent="0.25">
      <c r="A47" s="294"/>
      <c r="B47" s="294"/>
      <c r="C47" s="294"/>
      <c r="D47" s="294"/>
      <c r="E47" s="294"/>
      <c r="F47" s="294"/>
      <c r="G47" s="294"/>
      <c r="H47" s="294"/>
      <c r="I47" s="294"/>
      <c r="J47" s="294"/>
      <c r="K47" s="294"/>
      <c r="L47" s="294"/>
      <c r="M47" s="294"/>
      <c r="N47" s="294"/>
      <c r="O47" s="294"/>
      <c r="P47" s="294"/>
      <c r="Q47" s="294" t="s">
        <v>126</v>
      </c>
      <c r="R47" s="294"/>
      <c r="S47" s="294"/>
      <c r="T47" s="294"/>
      <c r="U47" s="294"/>
      <c r="V47" s="297" t="s">
        <v>127</v>
      </c>
      <c r="W47" s="297"/>
      <c r="X47" s="297"/>
      <c r="Y47" s="294" t="s">
        <v>128</v>
      </c>
      <c r="Z47" s="294"/>
      <c r="AA47" s="294"/>
      <c r="AB47" s="294"/>
    </row>
    <row r="48" spans="1:28" s="88" customFormat="1" ht="17.25" customHeight="1" x14ac:dyDescent="0.25">
      <c r="A48" s="299" t="s">
        <v>129</v>
      </c>
      <c r="B48" s="299"/>
      <c r="C48" s="299"/>
      <c r="D48" s="299"/>
      <c r="E48" s="299"/>
      <c r="F48" s="299"/>
      <c r="G48" s="299"/>
      <c r="H48" s="299"/>
      <c r="I48" s="299"/>
      <c r="J48" s="299"/>
      <c r="K48" s="299"/>
      <c r="L48" s="299"/>
      <c r="M48" s="299"/>
      <c r="N48" s="299"/>
      <c r="O48" s="299"/>
      <c r="P48" s="299"/>
      <c r="Q48" s="300" t="s">
        <v>130</v>
      </c>
      <c r="R48" s="301"/>
      <c r="S48" s="302"/>
      <c r="T48" s="300">
        <v>468</v>
      </c>
      <c r="U48" s="302"/>
      <c r="V48" s="303">
        <v>522</v>
      </c>
      <c r="W48" s="303"/>
      <c r="X48" s="303"/>
      <c r="Y48" s="108"/>
      <c r="Z48" s="109"/>
      <c r="AA48" s="109"/>
      <c r="AB48" s="114">
        <f>V48-T48</f>
        <v>54</v>
      </c>
    </row>
    <row r="49" spans="1:28" s="88" customFormat="1" ht="16.5" customHeight="1" x14ac:dyDescent="0.25">
      <c r="A49" s="299" t="s">
        <v>81</v>
      </c>
      <c r="B49" s="299"/>
      <c r="C49" s="299"/>
      <c r="D49" s="299"/>
      <c r="E49" s="299"/>
      <c r="F49" s="299"/>
      <c r="G49" s="299"/>
      <c r="H49" s="299"/>
      <c r="I49" s="299"/>
      <c r="J49" s="299"/>
      <c r="K49" s="299"/>
      <c r="L49" s="299"/>
      <c r="M49" s="299"/>
      <c r="N49" s="299"/>
      <c r="O49" s="299"/>
      <c r="P49" s="299"/>
      <c r="Q49" s="300" t="s">
        <v>130</v>
      </c>
      <c r="R49" s="301"/>
      <c r="S49" s="302"/>
      <c r="T49" s="300">
        <v>144</v>
      </c>
      <c r="U49" s="302"/>
      <c r="V49" s="303">
        <v>243</v>
      </c>
      <c r="W49" s="303"/>
      <c r="X49" s="303"/>
      <c r="Y49" s="108"/>
      <c r="Z49" s="109"/>
      <c r="AA49" s="109"/>
      <c r="AB49" s="114">
        <f t="shared" ref="AB49:AB50" si="0">V49-T49</f>
        <v>99</v>
      </c>
    </row>
    <row r="50" spans="1:28" s="88" customFormat="1" ht="18" customHeight="1" x14ac:dyDescent="0.25">
      <c r="A50" s="299" t="s">
        <v>131</v>
      </c>
      <c r="B50" s="299"/>
      <c r="C50" s="299"/>
      <c r="D50" s="299"/>
      <c r="E50" s="299"/>
      <c r="F50" s="299"/>
      <c r="G50" s="299"/>
      <c r="H50" s="299"/>
      <c r="I50" s="299"/>
      <c r="J50" s="299"/>
      <c r="K50" s="299"/>
      <c r="L50" s="299"/>
      <c r="M50" s="299"/>
      <c r="N50" s="299"/>
      <c r="O50" s="299"/>
      <c r="P50" s="299"/>
      <c r="Q50" s="300" t="s">
        <v>130</v>
      </c>
      <c r="R50" s="301"/>
      <c r="S50" s="302"/>
      <c r="T50" s="300">
        <v>612</v>
      </c>
      <c r="U50" s="302"/>
      <c r="V50" s="303">
        <v>1131</v>
      </c>
      <c r="W50" s="303"/>
      <c r="X50" s="303"/>
      <c r="Y50" s="108"/>
      <c r="Z50" s="109"/>
      <c r="AA50" s="109"/>
      <c r="AB50" s="114">
        <f t="shared" si="0"/>
        <v>519</v>
      </c>
    </row>
    <row r="51" spans="1:28" s="88" customFormat="1" ht="17.25" customHeight="1" x14ac:dyDescent="0.25">
      <c r="A51" s="304" t="s">
        <v>322</v>
      </c>
      <c r="B51" s="305"/>
      <c r="C51" s="305"/>
      <c r="D51" s="305"/>
      <c r="E51" s="305"/>
      <c r="F51" s="305"/>
      <c r="G51" s="305"/>
      <c r="H51" s="305"/>
      <c r="I51" s="305"/>
      <c r="J51" s="305"/>
      <c r="K51" s="305"/>
      <c r="L51" s="305"/>
      <c r="M51" s="305"/>
      <c r="N51" s="305"/>
      <c r="O51" s="305"/>
      <c r="P51" s="306"/>
      <c r="Q51" s="307" t="s">
        <v>132</v>
      </c>
      <c r="R51" s="308"/>
      <c r="S51" s="308"/>
      <c r="T51" s="308"/>
      <c r="U51" s="308"/>
      <c r="V51" s="308"/>
      <c r="W51" s="308"/>
      <c r="X51" s="308"/>
      <c r="Y51" s="308"/>
      <c r="Z51" s="308"/>
      <c r="AA51" s="308"/>
      <c r="AB51" s="309"/>
    </row>
    <row r="52" spans="1:28" s="88" customFormat="1" ht="33" customHeight="1" x14ac:dyDescent="0.25">
      <c r="A52" s="177" t="s">
        <v>148</v>
      </c>
      <c r="B52" s="310" t="s">
        <v>152</v>
      </c>
      <c r="C52" s="310"/>
      <c r="D52" s="310"/>
      <c r="E52" s="310"/>
      <c r="F52" s="310"/>
      <c r="G52" s="310"/>
      <c r="H52" s="310"/>
      <c r="I52" s="310"/>
      <c r="J52" s="310"/>
      <c r="K52" s="310"/>
      <c r="L52" s="310"/>
      <c r="M52" s="310"/>
      <c r="N52" s="310"/>
      <c r="O52" s="310"/>
      <c r="P52" s="310"/>
      <c r="Q52" s="311" t="s">
        <v>323</v>
      </c>
      <c r="R52" s="312"/>
      <c r="S52" s="312"/>
      <c r="T52" s="312"/>
      <c r="U52" s="312"/>
      <c r="V52" s="312"/>
      <c r="W52" s="312"/>
      <c r="X52" s="312"/>
      <c r="Y52" s="312"/>
      <c r="Z52" s="312"/>
      <c r="AA52" s="313"/>
      <c r="AB52" s="111">
        <v>63</v>
      </c>
    </row>
    <row r="53" spans="1:28" s="88" customFormat="1" ht="78.75" customHeight="1" x14ac:dyDescent="0.25">
      <c r="A53" s="113" t="s">
        <v>219</v>
      </c>
      <c r="B53" s="310" t="s">
        <v>380</v>
      </c>
      <c r="C53" s="310"/>
      <c r="D53" s="310"/>
      <c r="E53" s="310"/>
      <c r="F53" s="310"/>
      <c r="G53" s="310"/>
      <c r="H53" s="310"/>
      <c r="I53" s="310"/>
      <c r="J53" s="310"/>
      <c r="K53" s="310"/>
      <c r="L53" s="310"/>
      <c r="M53" s="310"/>
      <c r="N53" s="310"/>
      <c r="O53" s="310"/>
      <c r="P53" s="310"/>
      <c r="Q53" s="311" t="s">
        <v>375</v>
      </c>
      <c r="R53" s="312"/>
      <c r="S53" s="312"/>
      <c r="T53" s="312"/>
      <c r="U53" s="312"/>
      <c r="V53" s="312"/>
      <c r="W53" s="312"/>
      <c r="X53" s="312"/>
      <c r="Y53" s="312"/>
      <c r="Z53" s="312"/>
      <c r="AA53" s="313"/>
      <c r="AB53" s="111">
        <v>60</v>
      </c>
    </row>
    <row r="54" spans="1:28" s="121" customFormat="1" ht="38.25" customHeight="1" x14ac:dyDescent="0.25">
      <c r="A54" s="113" t="s">
        <v>337</v>
      </c>
      <c r="B54" s="314" t="s">
        <v>338</v>
      </c>
      <c r="C54" s="315"/>
      <c r="D54" s="315"/>
      <c r="E54" s="315"/>
      <c r="F54" s="315"/>
      <c r="G54" s="315"/>
      <c r="H54" s="315"/>
      <c r="I54" s="315"/>
      <c r="J54" s="315"/>
      <c r="K54" s="315"/>
      <c r="L54" s="315"/>
      <c r="M54" s="315"/>
      <c r="N54" s="315"/>
      <c r="O54" s="315"/>
      <c r="P54" s="316"/>
      <c r="Q54" s="311" t="s">
        <v>323</v>
      </c>
      <c r="R54" s="312"/>
      <c r="S54" s="312"/>
      <c r="T54" s="312"/>
      <c r="U54" s="312"/>
      <c r="V54" s="312"/>
      <c r="W54" s="312"/>
      <c r="X54" s="312"/>
      <c r="Y54" s="312"/>
      <c r="Z54" s="312"/>
      <c r="AA54" s="313"/>
      <c r="AB54" s="111">
        <v>51</v>
      </c>
    </row>
    <row r="55" spans="1:28" s="152" customFormat="1" ht="17.25" customHeight="1" x14ac:dyDescent="0.25">
      <c r="A55" s="329" t="s">
        <v>37</v>
      </c>
      <c r="B55" s="329"/>
      <c r="C55" s="329"/>
      <c r="D55" s="329"/>
      <c r="E55" s="329"/>
      <c r="F55" s="329"/>
      <c r="G55" s="329"/>
      <c r="H55" s="329"/>
      <c r="I55" s="329"/>
      <c r="J55" s="329"/>
      <c r="K55" s="329"/>
      <c r="L55" s="329"/>
      <c r="M55" s="329"/>
      <c r="N55" s="329"/>
      <c r="O55" s="329"/>
      <c r="P55" s="329"/>
      <c r="Q55" s="300" t="s">
        <v>130</v>
      </c>
      <c r="R55" s="301"/>
      <c r="S55" s="302"/>
      <c r="T55" s="300">
        <v>1728</v>
      </c>
      <c r="U55" s="302"/>
      <c r="V55" s="322">
        <v>2352</v>
      </c>
      <c r="W55" s="323"/>
      <c r="X55" s="324"/>
      <c r="Y55" s="109"/>
      <c r="Z55" s="89"/>
      <c r="AA55" s="89"/>
      <c r="AB55" s="110">
        <f>V55-T55</f>
        <v>624</v>
      </c>
    </row>
    <row r="56" spans="1:28" s="181" customFormat="1" ht="17.25" customHeight="1" x14ac:dyDescent="0.25">
      <c r="A56" s="304" t="s">
        <v>322</v>
      </c>
      <c r="B56" s="305"/>
      <c r="C56" s="305"/>
      <c r="D56" s="305"/>
      <c r="E56" s="305"/>
      <c r="F56" s="305"/>
      <c r="G56" s="305"/>
      <c r="H56" s="305"/>
      <c r="I56" s="305"/>
      <c r="J56" s="305"/>
      <c r="K56" s="305"/>
      <c r="L56" s="305"/>
      <c r="M56" s="305"/>
      <c r="N56" s="305"/>
      <c r="O56" s="305"/>
      <c r="P56" s="306"/>
      <c r="Q56" s="307" t="s">
        <v>132</v>
      </c>
      <c r="R56" s="308"/>
      <c r="S56" s="308"/>
      <c r="T56" s="308"/>
      <c r="U56" s="308"/>
      <c r="V56" s="308"/>
      <c r="W56" s="308"/>
      <c r="X56" s="308"/>
      <c r="Y56" s="308"/>
      <c r="Z56" s="308"/>
      <c r="AA56" s="308"/>
      <c r="AB56" s="309"/>
    </row>
    <row r="57" spans="1:28" s="181" customFormat="1" ht="22.5" customHeight="1" x14ac:dyDescent="0.25">
      <c r="A57" s="330" t="s">
        <v>383</v>
      </c>
      <c r="B57" s="332" t="s">
        <v>382</v>
      </c>
      <c r="C57" s="333"/>
      <c r="D57" s="333"/>
      <c r="E57" s="333"/>
      <c r="F57" s="333"/>
      <c r="G57" s="333"/>
      <c r="H57" s="333"/>
      <c r="I57" s="333"/>
      <c r="J57" s="333"/>
      <c r="K57" s="333"/>
      <c r="L57" s="333"/>
      <c r="M57" s="333"/>
      <c r="N57" s="333"/>
      <c r="O57" s="333"/>
      <c r="P57" s="334"/>
      <c r="Q57" s="332" t="s">
        <v>381</v>
      </c>
      <c r="R57" s="333"/>
      <c r="S57" s="333"/>
      <c r="T57" s="333"/>
      <c r="U57" s="333"/>
      <c r="V57" s="333"/>
      <c r="W57" s="333"/>
      <c r="X57" s="333"/>
      <c r="Y57" s="333"/>
      <c r="Z57" s="333"/>
      <c r="AA57" s="334"/>
      <c r="AB57" s="338">
        <v>362</v>
      </c>
    </row>
    <row r="58" spans="1:28" s="181" customFormat="1" ht="140.25" customHeight="1" x14ac:dyDescent="0.25">
      <c r="A58" s="331"/>
      <c r="B58" s="335"/>
      <c r="C58" s="336"/>
      <c r="D58" s="336"/>
      <c r="E58" s="336"/>
      <c r="F58" s="336"/>
      <c r="G58" s="336"/>
      <c r="H58" s="336"/>
      <c r="I58" s="336"/>
      <c r="J58" s="336"/>
      <c r="K58" s="336"/>
      <c r="L58" s="336"/>
      <c r="M58" s="336"/>
      <c r="N58" s="336"/>
      <c r="O58" s="336"/>
      <c r="P58" s="337"/>
      <c r="Q58" s="335"/>
      <c r="R58" s="336"/>
      <c r="S58" s="336"/>
      <c r="T58" s="336"/>
      <c r="U58" s="336"/>
      <c r="V58" s="336"/>
      <c r="W58" s="336"/>
      <c r="X58" s="336"/>
      <c r="Y58" s="336"/>
      <c r="Z58" s="336"/>
      <c r="AA58" s="337"/>
      <c r="AB58" s="339"/>
    </row>
    <row r="59" spans="1:28" s="88" customFormat="1" ht="21.75" customHeight="1" x14ac:dyDescent="0.25">
      <c r="A59" s="320" t="s">
        <v>29</v>
      </c>
      <c r="B59" s="320"/>
      <c r="C59" s="320"/>
      <c r="D59" s="320"/>
      <c r="E59" s="320"/>
      <c r="F59" s="320"/>
      <c r="G59" s="320"/>
      <c r="H59" s="320"/>
      <c r="I59" s="320"/>
      <c r="J59" s="320"/>
      <c r="K59" s="320"/>
      <c r="L59" s="320"/>
      <c r="M59" s="320"/>
      <c r="N59" s="320"/>
      <c r="O59" s="320"/>
      <c r="P59" s="320"/>
      <c r="Q59" s="321"/>
      <c r="R59" s="321"/>
      <c r="S59" s="321"/>
      <c r="T59" s="321">
        <v>1476</v>
      </c>
      <c r="U59" s="321"/>
      <c r="V59" s="322">
        <v>1476</v>
      </c>
      <c r="W59" s="323"/>
      <c r="X59" s="324"/>
      <c r="Y59" s="114"/>
      <c r="Z59" s="89"/>
      <c r="AA59" s="89"/>
      <c r="AB59" s="115">
        <v>0</v>
      </c>
    </row>
    <row r="60" spans="1:28" s="88" customFormat="1" ht="20.25" customHeight="1" x14ac:dyDescent="0.25">
      <c r="A60" s="326" t="s">
        <v>133</v>
      </c>
      <c r="B60" s="327"/>
      <c r="C60" s="327"/>
      <c r="D60" s="327"/>
      <c r="E60" s="327"/>
      <c r="F60" s="327"/>
      <c r="G60" s="327"/>
      <c r="H60" s="327"/>
      <c r="I60" s="327"/>
      <c r="J60" s="327"/>
      <c r="K60" s="327"/>
      <c r="L60" s="327"/>
      <c r="M60" s="327"/>
      <c r="N60" s="327"/>
      <c r="O60" s="327"/>
      <c r="P60" s="328"/>
      <c r="Q60" s="107"/>
      <c r="R60" s="107"/>
      <c r="S60" s="107"/>
      <c r="T60" s="107"/>
      <c r="U60" s="107"/>
      <c r="V60" s="322">
        <v>216</v>
      </c>
      <c r="W60" s="323"/>
      <c r="X60" s="324"/>
      <c r="Y60" s="114"/>
      <c r="Z60" s="89"/>
      <c r="AA60" s="89"/>
      <c r="AB60" s="115">
        <v>0</v>
      </c>
    </row>
    <row r="61" spans="1:28" s="152" customFormat="1" ht="20.25" customHeight="1" x14ac:dyDescent="0.25">
      <c r="A61" s="294"/>
      <c r="B61" s="294"/>
      <c r="C61" s="294"/>
      <c r="D61" s="294"/>
      <c r="E61" s="294"/>
      <c r="F61" s="294"/>
      <c r="G61" s="294"/>
      <c r="H61" s="294"/>
      <c r="I61" s="294"/>
      <c r="J61" s="294"/>
      <c r="K61" s="294"/>
      <c r="L61" s="294"/>
      <c r="M61" s="294"/>
      <c r="N61" s="294"/>
      <c r="O61" s="294"/>
      <c r="P61" s="294"/>
      <c r="Q61" s="300"/>
      <c r="R61" s="301"/>
      <c r="S61" s="301"/>
      <c r="T61" s="301"/>
      <c r="U61" s="302"/>
      <c r="V61" s="322">
        <v>5940</v>
      </c>
      <c r="W61" s="323"/>
      <c r="X61" s="324"/>
      <c r="Y61" s="340"/>
      <c r="Z61" s="340"/>
      <c r="AA61" s="340"/>
      <c r="AB61" s="154">
        <f>AB48+AB49+AB50+AB55</f>
        <v>1296</v>
      </c>
    </row>
    <row r="62" spans="1:28" s="181" customFormat="1" ht="36.75" customHeight="1" x14ac:dyDescent="0.25">
      <c r="A62" s="345" t="s">
        <v>384</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row>
    <row r="63" spans="1:28" s="88" customFormat="1" ht="27" customHeight="1" x14ac:dyDescent="0.25">
      <c r="A63" s="291" t="s">
        <v>291</v>
      </c>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row>
    <row r="64" spans="1:28" s="88" customFormat="1" ht="21.75" customHeight="1" x14ac:dyDescent="0.25">
      <c r="A64" s="298" t="s">
        <v>134</v>
      </c>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row>
    <row r="65" spans="1:28" s="88" customFormat="1" ht="20.25" customHeight="1" x14ac:dyDescent="0.25">
      <c r="A65" s="285" t="s">
        <v>292</v>
      </c>
      <c r="B65" s="285"/>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row>
    <row r="66" spans="1:28" s="88" customFormat="1" ht="35.25" customHeight="1" x14ac:dyDescent="0.25">
      <c r="A66" s="289" t="s">
        <v>293</v>
      </c>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row>
    <row r="67" spans="1:28" s="88" customFormat="1" ht="27.75" customHeight="1" x14ac:dyDescent="0.25">
      <c r="A67" s="285" t="s">
        <v>325</v>
      </c>
      <c r="B67" s="285"/>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row>
    <row r="68" spans="1:28" s="88" customFormat="1" ht="80.25" customHeight="1" x14ac:dyDescent="0.25">
      <c r="A68" s="289" t="s">
        <v>294</v>
      </c>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row>
    <row r="69" spans="1:28" s="88" customFormat="1" ht="33.75" customHeight="1" x14ac:dyDescent="0.25">
      <c r="A69" s="289" t="s">
        <v>324</v>
      </c>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row>
    <row r="70" spans="1:28" s="88" customFormat="1" ht="33.75" customHeight="1" x14ac:dyDescent="0.25">
      <c r="A70" s="289" t="s">
        <v>339</v>
      </c>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row>
    <row r="71" spans="1:28" s="88" customFormat="1" ht="33" customHeight="1" x14ac:dyDescent="0.25">
      <c r="A71" s="289" t="s">
        <v>326</v>
      </c>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row>
    <row r="72" spans="1:28" s="88" customFormat="1" ht="32.25" customHeight="1" x14ac:dyDescent="0.25">
      <c r="A72" s="285" t="s">
        <v>295</v>
      </c>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row>
    <row r="73" spans="1:28" s="90" customFormat="1" ht="46.5" customHeight="1" x14ac:dyDescent="0.25">
      <c r="A73" s="289" t="s">
        <v>328</v>
      </c>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row>
    <row r="74" spans="1:28" s="90" customFormat="1" ht="14.25" customHeight="1" x14ac:dyDescent="0.25">
      <c r="A74" s="291" t="s">
        <v>296</v>
      </c>
      <c r="B74" s="291"/>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row>
    <row r="75" spans="1:28" s="88" customFormat="1" ht="18.75" customHeight="1" x14ac:dyDescent="0.25">
      <c r="A75" s="317" t="s">
        <v>399</v>
      </c>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row>
    <row r="76" spans="1:28" s="88" customFormat="1" ht="45" customHeight="1" x14ac:dyDescent="0.25">
      <c r="A76" s="319" t="s">
        <v>327</v>
      </c>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row>
    <row r="77" spans="1:28" s="88" customFormat="1" ht="54" customHeight="1" x14ac:dyDescent="0.25">
      <c r="A77" s="319" t="s">
        <v>297</v>
      </c>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row>
    <row r="78" spans="1:28" s="88" customFormat="1" ht="51.75" customHeight="1" x14ac:dyDescent="0.25">
      <c r="A78" s="319" t="s">
        <v>298</v>
      </c>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row>
    <row r="79" spans="1:28" s="88" customFormat="1" ht="23.25" customHeight="1" x14ac:dyDescent="0.25">
      <c r="A79" s="319" t="s">
        <v>299</v>
      </c>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row>
    <row r="80" spans="1:28" s="88" customFormat="1" ht="30" customHeight="1" x14ac:dyDescent="0.25">
      <c r="A80" s="319" t="s">
        <v>300</v>
      </c>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row>
    <row r="81" spans="1:28" s="88" customFormat="1" ht="30.75" customHeight="1" x14ac:dyDescent="0.25">
      <c r="A81" s="319" t="s">
        <v>301</v>
      </c>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row>
    <row r="82" spans="1:28" s="88" customFormat="1" ht="36" customHeight="1" x14ac:dyDescent="0.25">
      <c r="A82" s="319" t="s">
        <v>302</v>
      </c>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row>
    <row r="83" spans="1:28" s="88" customFormat="1" ht="30.75" customHeight="1" x14ac:dyDescent="0.25">
      <c r="A83" s="319" t="s">
        <v>303</v>
      </c>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row>
    <row r="84" spans="1:28" s="88" customFormat="1" ht="60.75" customHeight="1" x14ac:dyDescent="0.25">
      <c r="A84" s="319" t="s">
        <v>304</v>
      </c>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row>
    <row r="85" spans="1:28" s="88" customFormat="1" ht="35.25" customHeight="1" x14ac:dyDescent="0.25">
      <c r="A85" s="319" t="s">
        <v>305</v>
      </c>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row>
    <row r="86" spans="1:28" s="88" customFormat="1" ht="29.25" customHeight="1" x14ac:dyDescent="0.25">
      <c r="A86" s="319" t="s">
        <v>306</v>
      </c>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row>
    <row r="87" spans="1:28" s="88" customFormat="1" ht="45" customHeight="1" x14ac:dyDescent="0.25">
      <c r="A87" s="319" t="s">
        <v>307</v>
      </c>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row>
    <row r="88" spans="1:28" s="88" customFormat="1" ht="24" customHeight="1" x14ac:dyDescent="0.25">
      <c r="A88" s="319" t="s">
        <v>308</v>
      </c>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row>
    <row r="89" spans="1:28" s="88" customFormat="1" ht="28.5" customHeight="1" x14ac:dyDescent="0.25">
      <c r="A89" s="319" t="s">
        <v>309</v>
      </c>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row>
    <row r="90" spans="1:28" s="88" customFormat="1" ht="29.25" customHeight="1" x14ac:dyDescent="0.25">
      <c r="A90" s="319" t="s">
        <v>310</v>
      </c>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row>
    <row r="91" spans="1:28" s="88" customFormat="1" ht="29.25" customHeight="1" x14ac:dyDescent="0.25">
      <c r="A91" s="319" t="s">
        <v>311</v>
      </c>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row>
    <row r="92" spans="1:28" s="88" customFormat="1" ht="28.5" customHeight="1" x14ac:dyDescent="0.25">
      <c r="A92" s="319" t="s">
        <v>312</v>
      </c>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row>
    <row r="93" spans="1:28" s="88" customFormat="1" ht="32.25" customHeight="1" x14ac:dyDescent="0.25">
      <c r="A93" s="319" t="s">
        <v>313</v>
      </c>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row>
    <row r="94" spans="1:28" s="88" customFormat="1" ht="32.25" customHeight="1" x14ac:dyDescent="0.25">
      <c r="A94" s="319" t="s">
        <v>314</v>
      </c>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row>
    <row r="95" spans="1:28" s="88" customFormat="1" ht="27.75" customHeight="1" x14ac:dyDescent="0.25">
      <c r="A95" s="319" t="s">
        <v>315</v>
      </c>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row>
    <row r="96" spans="1:28" s="88" customFormat="1" ht="33" customHeight="1" x14ac:dyDescent="0.25">
      <c r="A96" s="319" t="s">
        <v>400</v>
      </c>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row>
    <row r="97" spans="1:28" s="88" customFormat="1" ht="45.75" customHeight="1" x14ac:dyDescent="0.25">
      <c r="A97" s="319" t="s">
        <v>316</v>
      </c>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row>
    <row r="98" spans="1:28" s="88" customFormat="1" ht="18.75" customHeight="1" x14ac:dyDescent="0.25">
      <c r="A98" s="317"/>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row>
    <row r="99" spans="1:28" s="88" customFormat="1" ht="15.75" x14ac:dyDescent="0.25">
      <c r="A99" s="317" t="s">
        <v>396</v>
      </c>
      <c r="B99" s="343"/>
      <c r="C99" s="343"/>
      <c r="D99" s="343"/>
      <c r="E99" s="343"/>
      <c r="F99" s="343"/>
      <c r="G99" s="343"/>
      <c r="H99" s="343"/>
      <c r="I99" s="343"/>
      <c r="J99" s="343"/>
      <c r="K99" s="343"/>
      <c r="L99" s="343"/>
      <c r="M99" s="343"/>
      <c r="N99" s="343"/>
      <c r="O99" s="36"/>
      <c r="P99" s="36"/>
      <c r="Q99" s="36"/>
      <c r="R99" s="153" t="s">
        <v>138</v>
      </c>
      <c r="S99" s="36"/>
      <c r="T99" s="36"/>
    </row>
    <row r="100" spans="1:28" s="88" customFormat="1" ht="15.75" x14ac:dyDescent="0.25">
      <c r="A100" s="91" t="s">
        <v>397</v>
      </c>
      <c r="B100" s="344" t="s">
        <v>317</v>
      </c>
      <c r="C100" s="344"/>
      <c r="D100" s="344"/>
      <c r="E100" s="344"/>
      <c r="F100" s="344"/>
      <c r="G100" s="344"/>
      <c r="H100" s="344"/>
      <c r="I100" s="84"/>
      <c r="J100" s="84"/>
      <c r="K100" s="84"/>
      <c r="L100" s="84"/>
      <c r="M100" s="84" t="s">
        <v>137</v>
      </c>
      <c r="N100" s="341">
        <v>46921</v>
      </c>
      <c r="O100" s="341"/>
      <c r="P100" s="341"/>
      <c r="Q100" s="84" t="s">
        <v>348</v>
      </c>
      <c r="R100" s="36"/>
      <c r="S100" s="36"/>
      <c r="T100" s="36"/>
    </row>
    <row r="101" spans="1:28" s="88" customFormat="1" ht="15.75" x14ac:dyDescent="0.25">
      <c r="A101" s="92" t="s">
        <v>398</v>
      </c>
      <c r="B101" s="40" t="s">
        <v>135</v>
      </c>
      <c r="C101" s="93"/>
      <c r="D101" s="93"/>
      <c r="F101" s="40"/>
      <c r="G101" s="40"/>
      <c r="H101" s="40"/>
      <c r="I101" s="40"/>
      <c r="J101" s="40"/>
      <c r="K101" s="40"/>
      <c r="L101" s="36"/>
      <c r="M101" s="36"/>
      <c r="N101" s="36"/>
      <c r="O101" s="36"/>
      <c r="P101" s="36"/>
      <c r="Q101" s="36"/>
      <c r="R101" s="36"/>
      <c r="S101" s="36"/>
      <c r="T101" s="36"/>
    </row>
    <row r="102" spans="1:28" s="88" customFormat="1" ht="15.75" x14ac:dyDescent="0.25">
      <c r="A102" s="94" t="s">
        <v>136</v>
      </c>
      <c r="B102" s="84"/>
      <c r="C102" s="84"/>
      <c r="D102" s="84"/>
      <c r="E102" s="84"/>
      <c r="F102" s="84"/>
      <c r="G102" s="84"/>
      <c r="H102" s="84"/>
      <c r="I102" s="84"/>
      <c r="J102" s="84"/>
      <c r="K102" s="84"/>
      <c r="L102" s="84"/>
      <c r="M102" s="84" t="s">
        <v>137</v>
      </c>
      <c r="N102" s="341">
        <v>46893</v>
      </c>
      <c r="O102" s="342"/>
      <c r="P102" s="342"/>
      <c r="Q102" s="84" t="s">
        <v>349</v>
      </c>
      <c r="R102" s="95"/>
      <c r="S102" s="95"/>
      <c r="T102" s="96"/>
    </row>
    <row r="103" spans="1:28" s="88" customFormat="1" ht="15.75" x14ac:dyDescent="0.25">
      <c r="A103" s="94" t="s">
        <v>139</v>
      </c>
      <c r="B103" s="84"/>
      <c r="C103" s="84"/>
      <c r="D103" s="84"/>
      <c r="E103" s="84"/>
      <c r="F103" s="84"/>
      <c r="G103" s="84"/>
      <c r="H103" s="84"/>
      <c r="I103" s="84"/>
      <c r="J103" s="84"/>
      <c r="K103" s="84"/>
      <c r="L103" s="84"/>
      <c r="M103" s="84" t="s">
        <v>137</v>
      </c>
      <c r="N103" s="341">
        <v>46928</v>
      </c>
      <c r="O103" s="342"/>
      <c r="P103" s="342"/>
      <c r="Q103" s="84" t="s">
        <v>350</v>
      </c>
      <c r="R103" s="95"/>
      <c r="S103" s="95"/>
      <c r="T103" s="96"/>
    </row>
  </sheetData>
  <mergeCells count="132">
    <mergeCell ref="Q56:AB56"/>
    <mergeCell ref="A57:A58"/>
    <mergeCell ref="B57:P58"/>
    <mergeCell ref="Q57:AA58"/>
    <mergeCell ref="AB57:AB58"/>
    <mergeCell ref="Y61:AA61"/>
    <mergeCell ref="N103:P103"/>
    <mergeCell ref="A99:N99"/>
    <mergeCell ref="B100:H100"/>
    <mergeCell ref="N100:P100"/>
    <mergeCell ref="N102:P102"/>
    <mergeCell ref="A86:AB86"/>
    <mergeCell ref="A87:AB87"/>
    <mergeCell ref="A78:AB78"/>
    <mergeCell ref="A79:AB79"/>
    <mergeCell ref="A80:AB80"/>
    <mergeCell ref="A81:AB81"/>
    <mergeCell ref="A82:AB82"/>
    <mergeCell ref="A62:AB62"/>
    <mergeCell ref="A45:AB45"/>
    <mergeCell ref="A46:P47"/>
    <mergeCell ref="Q46:AB46"/>
    <mergeCell ref="Q47:U47"/>
    <mergeCell ref="Q48:S48"/>
    <mergeCell ref="T48:U48"/>
    <mergeCell ref="V48:X48"/>
    <mergeCell ref="A98:AB98"/>
    <mergeCell ref="A93:AB93"/>
    <mergeCell ref="A94:AB94"/>
    <mergeCell ref="A95:AB95"/>
    <mergeCell ref="A96:AB96"/>
    <mergeCell ref="A97:AB97"/>
    <mergeCell ref="A88:AB88"/>
    <mergeCell ref="A89:AB89"/>
    <mergeCell ref="A90:AB90"/>
    <mergeCell ref="A91:AB91"/>
    <mergeCell ref="A92:AB92"/>
    <mergeCell ref="A60:P60"/>
    <mergeCell ref="V60:X60"/>
    <mergeCell ref="A83:AB83"/>
    <mergeCell ref="A84:AB84"/>
    <mergeCell ref="A85:AB85"/>
    <mergeCell ref="A55:P55"/>
    <mergeCell ref="Q53:AA53"/>
    <mergeCell ref="A75:AB75"/>
    <mergeCell ref="A76:AB76"/>
    <mergeCell ref="A77:AB77"/>
    <mergeCell ref="A69:AB69"/>
    <mergeCell ref="A70:AB70"/>
    <mergeCell ref="A71:AB71"/>
    <mergeCell ref="A72:AB72"/>
    <mergeCell ref="A73:AB73"/>
    <mergeCell ref="A67:AB67"/>
    <mergeCell ref="A68:AB68"/>
    <mergeCell ref="A74:AB74"/>
    <mergeCell ref="A59:P59"/>
    <mergeCell ref="Q59:S59"/>
    <mergeCell ref="T59:U59"/>
    <mergeCell ref="V59:X59"/>
    <mergeCell ref="Q54:AA54"/>
    <mergeCell ref="Q55:S55"/>
    <mergeCell ref="T55:U55"/>
    <mergeCell ref="V55:X55"/>
    <mergeCell ref="A61:P61"/>
    <mergeCell ref="Q61:U61"/>
    <mergeCell ref="V61:X61"/>
    <mergeCell ref="A56:P56"/>
    <mergeCell ref="A37:AB37"/>
    <mergeCell ref="A38:AB38"/>
    <mergeCell ref="A64:AB64"/>
    <mergeCell ref="A65:AB65"/>
    <mergeCell ref="A66:AB66"/>
    <mergeCell ref="A49:P49"/>
    <mergeCell ref="Q49:S49"/>
    <mergeCell ref="T49:U49"/>
    <mergeCell ref="V49:X49"/>
    <mergeCell ref="A51:P51"/>
    <mergeCell ref="Q51:AB51"/>
    <mergeCell ref="Q50:S50"/>
    <mergeCell ref="T50:U50"/>
    <mergeCell ref="A39:AB39"/>
    <mergeCell ref="A40:AB40"/>
    <mergeCell ref="A41:AB41"/>
    <mergeCell ref="A48:P48"/>
    <mergeCell ref="A50:P50"/>
    <mergeCell ref="V50:X50"/>
    <mergeCell ref="B52:P52"/>
    <mergeCell ref="Q52:AA52"/>
    <mergeCell ref="B54:P54"/>
    <mergeCell ref="A63:AB63"/>
    <mergeCell ref="B53:P53"/>
    <mergeCell ref="A22:AB22"/>
    <mergeCell ref="A18:AB18"/>
    <mergeCell ref="A42:AB42"/>
    <mergeCell ref="A43:AB43"/>
    <mergeCell ref="A44:AB44"/>
    <mergeCell ref="Y47:AB47"/>
    <mergeCell ref="A23:AB23"/>
    <mergeCell ref="A35:AB35"/>
    <mergeCell ref="A24:AB24"/>
    <mergeCell ref="A25:AB25"/>
    <mergeCell ref="A26:AB26"/>
    <mergeCell ref="A27:AB27"/>
    <mergeCell ref="A28:AB28"/>
    <mergeCell ref="A29:AB29"/>
    <mergeCell ref="A30:AB30"/>
    <mergeCell ref="A31:AB31"/>
    <mergeCell ref="A32:AB32"/>
    <mergeCell ref="A33:AB33"/>
    <mergeCell ref="A34:AB34"/>
    <mergeCell ref="V47:X47"/>
    <mergeCell ref="A19:AB19"/>
    <mergeCell ref="A20:AB20"/>
    <mergeCell ref="A21:AB21"/>
    <mergeCell ref="A36:AB36"/>
    <mergeCell ref="A1:AB1"/>
    <mergeCell ref="A2:AB2"/>
    <mergeCell ref="A3:AB3"/>
    <mergeCell ref="A4:AB4"/>
    <mergeCell ref="A5:AB5"/>
    <mergeCell ref="A10:AB10"/>
    <mergeCell ref="A9:AB9"/>
    <mergeCell ref="A6:AB6"/>
    <mergeCell ref="A17:AB17"/>
    <mergeCell ref="A14:AB14"/>
    <mergeCell ref="A15:AB15"/>
    <mergeCell ref="A16:AB16"/>
    <mergeCell ref="A11:AB11"/>
    <mergeCell ref="A12:AB12"/>
    <mergeCell ref="A13:AB13"/>
    <mergeCell ref="A8:AB8"/>
    <mergeCell ref="A7:AB7"/>
  </mergeCells>
  <pageMargins left="0.23622047244094491" right="0.23622047244094491" top="0.74803149606299213" bottom="0.74803149606299213" header="0.31496062992125984" footer="0.31496062992125984"/>
  <pageSetup paperSize="9" scale="64" fitToHeight="0" orientation="landscape" verticalDpi="300" r:id="rId1"/>
  <rowBreaks count="3" manualBreakCount="3">
    <brk id="33" max="16383" man="1"/>
    <brk id="39" max="27" man="1"/>
    <brk id="7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9"/>
  <sheetViews>
    <sheetView view="pageBreakPreview" zoomScaleNormal="100" zoomScaleSheetLayoutView="100" workbookViewId="0">
      <selection activeCell="D19" sqref="D19"/>
    </sheetView>
  </sheetViews>
  <sheetFormatPr defaultColWidth="9.140625" defaultRowHeight="18" x14ac:dyDescent="0.25"/>
  <cols>
    <col min="1" max="1" width="9.42578125" style="10" customWidth="1"/>
    <col min="2" max="2" width="12.5703125" style="1" customWidth="1"/>
    <col min="3" max="3" width="88.5703125" style="1" customWidth="1"/>
    <col min="4" max="4" width="20.140625" style="9" customWidth="1"/>
    <col min="5" max="16384" width="9.140625" style="1"/>
  </cols>
  <sheetData>
    <row r="1" spans="1:4" x14ac:dyDescent="0.25">
      <c r="C1" s="7" t="s">
        <v>43</v>
      </c>
    </row>
    <row r="2" spans="1:4" ht="18" customHeight="1" x14ac:dyDescent="0.25">
      <c r="A2" s="348" t="s">
        <v>44</v>
      </c>
      <c r="B2" s="349" t="s">
        <v>45</v>
      </c>
      <c r="C2" s="348" t="s">
        <v>46</v>
      </c>
      <c r="D2" s="350" t="s">
        <v>47</v>
      </c>
    </row>
    <row r="3" spans="1:4" ht="16.5" customHeight="1" x14ac:dyDescent="0.25">
      <c r="A3" s="348"/>
      <c r="B3" s="349"/>
      <c r="C3" s="348"/>
      <c r="D3" s="350"/>
    </row>
    <row r="4" spans="1:4" x14ac:dyDescent="0.25">
      <c r="A4" s="347">
        <v>4</v>
      </c>
      <c r="B4" s="120" t="s">
        <v>69</v>
      </c>
      <c r="C4" s="120" t="s">
        <v>211</v>
      </c>
      <c r="D4" s="346" t="s">
        <v>161</v>
      </c>
    </row>
    <row r="5" spans="1:4" x14ac:dyDescent="0.25">
      <c r="A5" s="347"/>
      <c r="B5" s="120" t="s">
        <v>70</v>
      </c>
      <c r="C5" s="120" t="s">
        <v>212</v>
      </c>
      <c r="D5" s="346"/>
    </row>
    <row r="6" spans="1:4" x14ac:dyDescent="0.25">
      <c r="A6" s="347"/>
      <c r="B6" s="120" t="s">
        <v>230</v>
      </c>
      <c r="C6" s="120" t="s">
        <v>213</v>
      </c>
      <c r="D6" s="346"/>
    </row>
    <row r="7" spans="1:4" x14ac:dyDescent="0.25">
      <c r="A7" s="347">
        <v>6</v>
      </c>
      <c r="B7" s="112" t="s">
        <v>76</v>
      </c>
      <c r="C7" s="136" t="s">
        <v>251</v>
      </c>
      <c r="D7" s="346" t="s">
        <v>161</v>
      </c>
    </row>
    <row r="8" spans="1:4" x14ac:dyDescent="0.25">
      <c r="A8" s="347"/>
      <c r="B8" s="112" t="s">
        <v>77</v>
      </c>
      <c r="C8" s="170" t="s">
        <v>252</v>
      </c>
      <c r="D8" s="346"/>
    </row>
    <row r="9" spans="1:4" x14ac:dyDescent="0.25">
      <c r="A9" s="182">
        <v>4</v>
      </c>
      <c r="B9" s="172" t="s">
        <v>80</v>
      </c>
      <c r="C9" s="120" t="s">
        <v>222</v>
      </c>
      <c r="D9" s="178" t="s">
        <v>120</v>
      </c>
    </row>
    <row r="10" spans="1:4" x14ac:dyDescent="0.25">
      <c r="A10" s="182">
        <v>8</v>
      </c>
      <c r="B10" s="112" t="s">
        <v>229</v>
      </c>
      <c r="C10" s="205" t="s">
        <v>227</v>
      </c>
      <c r="D10" s="178" t="s">
        <v>120</v>
      </c>
    </row>
    <row r="11" spans="1:4" x14ac:dyDescent="0.25">
      <c r="A11" s="182">
        <v>8</v>
      </c>
      <c r="B11" s="120" t="s">
        <v>246</v>
      </c>
      <c r="C11" s="120" t="s">
        <v>234</v>
      </c>
      <c r="D11" s="178" t="s">
        <v>120</v>
      </c>
    </row>
    <row r="12" spans="1:4" ht="33.75" customHeight="1" x14ac:dyDescent="0.25">
      <c r="A12" s="6">
        <v>6</v>
      </c>
      <c r="B12" s="120" t="s">
        <v>256</v>
      </c>
      <c r="C12" s="205" t="s">
        <v>255</v>
      </c>
      <c r="D12" s="171" t="s">
        <v>120</v>
      </c>
    </row>
    <row r="13" spans="1:4" x14ac:dyDescent="0.25">
      <c r="A13" s="6">
        <v>6</v>
      </c>
      <c r="B13" s="112" t="s">
        <v>351</v>
      </c>
      <c r="C13" s="205" t="s">
        <v>239</v>
      </c>
      <c r="D13" s="171" t="s">
        <v>120</v>
      </c>
    </row>
    <row r="14" spans="1:4" x14ac:dyDescent="0.25">
      <c r="A14" s="6"/>
      <c r="B14" s="206"/>
      <c r="C14" s="207"/>
      <c r="D14" s="208"/>
    </row>
    <row r="15" spans="1:4" x14ac:dyDescent="0.25">
      <c r="A15" s="6"/>
      <c r="B15" s="209" t="s">
        <v>1</v>
      </c>
      <c r="C15" s="207"/>
      <c r="D15" s="208"/>
    </row>
    <row r="16" spans="1:4" x14ac:dyDescent="0.25">
      <c r="A16" s="6"/>
      <c r="B16" s="2" t="s">
        <v>118</v>
      </c>
      <c r="C16" s="206"/>
      <c r="D16" s="208"/>
    </row>
    <row r="17" spans="1:4" x14ac:dyDescent="0.25">
      <c r="A17" s="6"/>
      <c r="B17" s="2" t="s">
        <v>121</v>
      </c>
      <c r="C17" s="206"/>
      <c r="D17" s="208"/>
    </row>
    <row r="18" spans="1:4" x14ac:dyDescent="0.25">
      <c r="B18" s="8"/>
    </row>
    <row r="19" spans="1:4" x14ac:dyDescent="0.25">
      <c r="B19" s="3"/>
    </row>
  </sheetData>
  <mergeCells count="8">
    <mergeCell ref="D7:D8"/>
    <mergeCell ref="A7:A8"/>
    <mergeCell ref="A2:A3"/>
    <mergeCell ref="B2:B3"/>
    <mergeCell ref="C2:C3"/>
    <mergeCell ref="D2:D3"/>
    <mergeCell ref="A4:A6"/>
    <mergeCell ref="D4:D6"/>
  </mergeCells>
  <phoneticPr fontId="14" type="noConversion"/>
  <pageMargins left="0.15748031496062992" right="0.15748031496062992" top="0.23622047244094491" bottom="0.23622047244094491" header="0.15748031496062992" footer="0.23622047244094491"/>
  <pageSetup paperSize="9" fitToWidth="0" orientation="landscape"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5"/>
  <sheetViews>
    <sheetView view="pageBreakPreview" topLeftCell="A4" zoomScale="115" zoomScaleNormal="100" zoomScaleSheetLayoutView="115" workbookViewId="0">
      <selection activeCell="K10" sqref="K10"/>
    </sheetView>
  </sheetViews>
  <sheetFormatPr defaultColWidth="9.140625" defaultRowHeight="36" customHeight="1" x14ac:dyDescent="0.25"/>
  <cols>
    <col min="1" max="1" width="8.7109375" style="4" customWidth="1"/>
    <col min="2" max="2" width="80.140625" style="4" customWidth="1"/>
    <col min="3" max="3" width="22.5703125" style="4" customWidth="1"/>
    <col min="4" max="4" width="25.85546875" style="4" customWidth="1"/>
    <col min="5" max="5" width="13.140625" style="4" customWidth="1"/>
    <col min="6" max="7" width="13.85546875" style="4" customWidth="1"/>
    <col min="8" max="16384" width="9.140625" style="4"/>
  </cols>
  <sheetData>
    <row r="1" spans="1:7" s="24" customFormat="1" ht="36" customHeight="1" x14ac:dyDescent="0.25"/>
    <row r="2" spans="1:7" ht="36" customHeight="1" x14ac:dyDescent="0.25">
      <c r="A2" s="23" t="s">
        <v>48</v>
      </c>
    </row>
    <row r="3" spans="1:7" ht="36" customHeight="1" x14ac:dyDescent="0.25">
      <c r="A3" s="352" t="s">
        <v>49</v>
      </c>
      <c r="B3" s="351" t="s">
        <v>50</v>
      </c>
      <c r="C3" s="351" t="s">
        <v>51</v>
      </c>
      <c r="D3" s="351" t="s">
        <v>52</v>
      </c>
      <c r="E3" s="351" t="s">
        <v>53</v>
      </c>
      <c r="F3" s="351" t="s">
        <v>54</v>
      </c>
      <c r="G3" s="351"/>
    </row>
    <row r="4" spans="1:7" ht="36" customHeight="1" x14ac:dyDescent="0.25">
      <c r="A4" s="352"/>
      <c r="B4" s="351"/>
      <c r="C4" s="351"/>
      <c r="D4" s="351"/>
      <c r="E4" s="351"/>
      <c r="F4" s="25" t="s">
        <v>8</v>
      </c>
      <c r="G4" s="25" t="s">
        <v>55</v>
      </c>
    </row>
    <row r="5" spans="1:7" s="46" customFormat="1" ht="36.75" customHeight="1" x14ac:dyDescent="0.25">
      <c r="A5" s="75" t="s">
        <v>329</v>
      </c>
      <c r="B5" s="75" t="s">
        <v>389</v>
      </c>
      <c r="C5" s="133" t="s">
        <v>395</v>
      </c>
      <c r="D5" s="47" t="s">
        <v>56</v>
      </c>
      <c r="E5" s="196" t="s">
        <v>0</v>
      </c>
      <c r="F5" s="179">
        <f>G5/36</f>
        <v>2</v>
      </c>
      <c r="G5" s="81">
        <v>72</v>
      </c>
    </row>
    <row r="6" spans="1:7" s="46" customFormat="1" ht="45.75" customHeight="1" x14ac:dyDescent="0.25">
      <c r="A6" s="75" t="s">
        <v>330</v>
      </c>
      <c r="B6" s="75" t="s">
        <v>389</v>
      </c>
      <c r="C6" s="197" t="s">
        <v>394</v>
      </c>
      <c r="D6" s="48" t="s">
        <v>56</v>
      </c>
      <c r="E6" s="196" t="s">
        <v>0</v>
      </c>
      <c r="F6" s="179">
        <f t="shared" ref="F6:F14" si="0">G6/36</f>
        <v>4</v>
      </c>
      <c r="G6" s="81">
        <v>144</v>
      </c>
    </row>
    <row r="7" spans="1:7" s="46" customFormat="1" ht="30" customHeight="1" x14ac:dyDescent="0.25">
      <c r="A7" s="198" t="s">
        <v>331</v>
      </c>
      <c r="B7" s="199" t="s">
        <v>390</v>
      </c>
      <c r="C7" s="133" t="s">
        <v>395</v>
      </c>
      <c r="D7" s="48" t="s">
        <v>56</v>
      </c>
      <c r="E7" s="196" t="s">
        <v>57</v>
      </c>
      <c r="F7" s="179">
        <f t="shared" si="0"/>
        <v>2</v>
      </c>
      <c r="G7" s="81">
        <v>72</v>
      </c>
    </row>
    <row r="8" spans="1:7" s="11" customFormat="1" ht="41.25" customHeight="1" x14ac:dyDescent="0.25">
      <c r="A8" s="200" t="s">
        <v>332</v>
      </c>
      <c r="B8" s="199" t="s">
        <v>390</v>
      </c>
      <c r="C8" s="197" t="s">
        <v>394</v>
      </c>
      <c r="D8" s="183" t="s">
        <v>56</v>
      </c>
      <c r="E8" s="201" t="s">
        <v>57</v>
      </c>
      <c r="F8" s="179">
        <f t="shared" si="0"/>
        <v>4</v>
      </c>
      <c r="G8" s="182">
        <v>144</v>
      </c>
    </row>
    <row r="9" spans="1:7" s="11" customFormat="1" ht="36" customHeight="1" x14ac:dyDescent="0.25">
      <c r="A9" s="200" t="s">
        <v>333</v>
      </c>
      <c r="B9" s="75" t="s">
        <v>391</v>
      </c>
      <c r="C9" s="133" t="s">
        <v>395</v>
      </c>
      <c r="D9" s="183" t="s">
        <v>56</v>
      </c>
      <c r="E9" s="201" t="s">
        <v>116</v>
      </c>
      <c r="F9" s="179">
        <f t="shared" si="0"/>
        <v>2</v>
      </c>
      <c r="G9" s="182">
        <v>72</v>
      </c>
    </row>
    <row r="10" spans="1:7" s="11" customFormat="1" ht="34.5" customHeight="1" x14ac:dyDescent="0.25">
      <c r="A10" s="200" t="s">
        <v>334</v>
      </c>
      <c r="B10" s="75" t="s">
        <v>391</v>
      </c>
      <c r="C10" s="197" t="s">
        <v>394</v>
      </c>
      <c r="D10" s="183" t="s">
        <v>56</v>
      </c>
      <c r="E10" s="201" t="s">
        <v>116</v>
      </c>
      <c r="F10" s="179">
        <f t="shared" si="0"/>
        <v>5</v>
      </c>
      <c r="G10" s="182">
        <v>180</v>
      </c>
    </row>
    <row r="11" spans="1:7" s="11" customFormat="1" ht="36.75" customHeight="1" x14ac:dyDescent="0.25">
      <c r="A11" s="202" t="s">
        <v>335</v>
      </c>
      <c r="B11" s="203" t="s">
        <v>392</v>
      </c>
      <c r="C11" s="133" t="s">
        <v>395</v>
      </c>
      <c r="D11" s="183" t="s">
        <v>56</v>
      </c>
      <c r="E11" s="201" t="s">
        <v>57</v>
      </c>
      <c r="F11" s="179">
        <f t="shared" si="0"/>
        <v>2</v>
      </c>
      <c r="G11" s="182">
        <v>72</v>
      </c>
    </row>
    <row r="12" spans="1:7" s="11" customFormat="1" ht="40.5" customHeight="1" x14ac:dyDescent="0.25">
      <c r="A12" s="200" t="s">
        <v>336</v>
      </c>
      <c r="B12" s="203" t="s">
        <v>392</v>
      </c>
      <c r="C12" s="197" t="s">
        <v>394</v>
      </c>
      <c r="D12" s="183" t="s">
        <v>56</v>
      </c>
      <c r="E12" s="201" t="s">
        <v>57</v>
      </c>
      <c r="F12" s="179">
        <f t="shared" si="0"/>
        <v>4</v>
      </c>
      <c r="G12" s="182">
        <v>144</v>
      </c>
    </row>
    <row r="13" spans="1:7" s="11" customFormat="1" ht="36.75" customHeight="1" x14ac:dyDescent="0.25">
      <c r="A13" s="202" t="s">
        <v>335</v>
      </c>
      <c r="B13" s="204" t="s">
        <v>393</v>
      </c>
      <c r="C13" s="133" t="s">
        <v>395</v>
      </c>
      <c r="D13" s="183" t="s">
        <v>56</v>
      </c>
      <c r="E13" s="201" t="s">
        <v>57</v>
      </c>
      <c r="F13" s="179">
        <f t="shared" si="0"/>
        <v>1</v>
      </c>
      <c r="G13" s="182">
        <v>36</v>
      </c>
    </row>
    <row r="14" spans="1:7" s="11" customFormat="1" ht="40.5" customHeight="1" x14ac:dyDescent="0.25">
      <c r="A14" s="200" t="s">
        <v>336</v>
      </c>
      <c r="B14" s="204" t="s">
        <v>393</v>
      </c>
      <c r="C14" s="197" t="s">
        <v>394</v>
      </c>
      <c r="D14" s="183" t="s">
        <v>56</v>
      </c>
      <c r="E14" s="201" t="s">
        <v>57</v>
      </c>
      <c r="F14" s="179">
        <f t="shared" si="0"/>
        <v>2</v>
      </c>
      <c r="G14" s="182">
        <v>72</v>
      </c>
    </row>
    <row r="15" spans="1:7" s="23" customFormat="1" ht="36" customHeight="1" x14ac:dyDescent="0.25">
      <c r="A15" s="347" t="s">
        <v>41</v>
      </c>
      <c r="B15" s="347"/>
      <c r="C15" s="347"/>
      <c r="D15" s="347"/>
      <c r="E15" s="347"/>
      <c r="F15" s="51">
        <f>SUM(F5:F14)</f>
        <v>28</v>
      </c>
      <c r="G15" s="51">
        <f>SUM(G5:G14)</f>
        <v>1008</v>
      </c>
    </row>
  </sheetData>
  <mergeCells count="7">
    <mergeCell ref="F3:G3"/>
    <mergeCell ref="A15:E15"/>
    <mergeCell ref="A3:A4"/>
    <mergeCell ref="B3:B4"/>
    <mergeCell ref="C3:C4"/>
    <mergeCell ref="D3:D4"/>
    <mergeCell ref="E3:E4"/>
  </mergeCells>
  <pageMargins left="0.7" right="0.7" top="0.75" bottom="0.75" header="0.3" footer="0.3"/>
  <pageSetup paperSize="9" scale="73"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'5.комплексные формы ПА'!Область_печати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User</cp:lastModifiedBy>
  <cp:lastPrinted>2024-05-31T10:17:36Z</cp:lastPrinted>
  <dcterms:created xsi:type="dcterms:W3CDTF">2017-12-21T08:00:33Z</dcterms:created>
  <dcterms:modified xsi:type="dcterms:W3CDTF">2024-10-04T07:24:05Z</dcterms:modified>
</cp:coreProperties>
</file>