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53222"/>
  <mc:AlternateContent xmlns:mc="http://schemas.openxmlformats.org/markup-compatibility/2006">
    <mc:Choice Requires="x15">
      <x15ac:absPath xmlns:x15ac="http://schemas.microsoft.com/office/spreadsheetml/2010/11/ac" url="C:\Users\HP\Desktop\УП, оперативки 2024_обычный\УП_ОПЕРАТИВКИ_ОЧНОЕ_2024-2025\УП 2022-2023\"/>
    </mc:Choice>
  </mc:AlternateContent>
  <bookViews>
    <workbookView xWindow="-120" yWindow="-120" windowWidth="29040" windowHeight="15840" firstSheet="2" activeTab="2"/>
  </bookViews>
  <sheets>
    <sheet name="Титульный лист" sheetId="10" r:id="rId1"/>
    <sheet name="1. сводные данные" sheetId="2" r:id="rId2"/>
    <sheet name="2. план учебного процесса" sheetId="7" r:id="rId3"/>
    <sheet name="3.Перечень кабинетов" sheetId="9" r:id="rId4"/>
    <sheet name="4.Пояснительная записка" sheetId="8" r:id="rId5"/>
    <sheet name="5.комплексные формы ПА" sheetId="4" r:id="rId6"/>
    <sheet name="6. практика" sheetId="5" r:id="rId7"/>
  </sheets>
  <definedNames>
    <definedName name="_ftn1" localSheetId="2">'2. план учебного процесса'!#REF!</definedName>
    <definedName name="_ftn2" localSheetId="2">'2. план учебного процесса'!#REF!</definedName>
    <definedName name="_ftn3" localSheetId="2">'2. план учебного процесса'!#REF!</definedName>
    <definedName name="_ftn4" localSheetId="2">'2. план учебного процесса'!#REF!</definedName>
    <definedName name="_ftn5" localSheetId="2">'2. план учебного процесса'!#REF!</definedName>
    <definedName name="_ftn6" localSheetId="2">'2. план учебного процесса'!#REF!</definedName>
    <definedName name="_ftnref1" localSheetId="2">'2. план учебного процесса'!#REF!</definedName>
    <definedName name="_ftnref4" localSheetId="2">'2. план учебного процесса'!#REF!</definedName>
    <definedName name="_ftnref5" localSheetId="2">'2. план учебного процесса'!#REF!</definedName>
    <definedName name="_ftnref6" localSheetId="2">'2. план учебного процесса'!#REF!</definedName>
    <definedName name="_xlnm.Print_Area" localSheetId="2">'2. план учебного процесса'!$A$1:$U$63</definedName>
    <definedName name="_xlnm.Print_Area" localSheetId="0">'Титульный лист'!$A$1:$O$31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T45" i="7" l="1"/>
  <c r="T49" i="7"/>
  <c r="T53" i="7"/>
  <c r="T41" i="7"/>
  <c r="T37" i="7"/>
  <c r="T36" i="7"/>
  <c r="T34" i="7"/>
  <c r="T33" i="7"/>
  <c r="J33" i="7" l="1"/>
  <c r="I33" i="7" s="1"/>
  <c r="V45" i="8" l="1"/>
  <c r="V49" i="8" s="1"/>
  <c r="J36" i="7"/>
  <c r="I36" i="7" s="1"/>
  <c r="B9" i="2" l="1"/>
  <c r="B8" i="2"/>
  <c r="B7" i="2"/>
  <c r="B10" i="2" s="1"/>
  <c r="D8" i="2"/>
  <c r="C10" i="2"/>
  <c r="G10" i="2"/>
  <c r="F9" i="2"/>
  <c r="F8" i="2"/>
  <c r="M8" i="2"/>
  <c r="M9" i="2"/>
  <c r="M7" i="2"/>
  <c r="H9" i="2"/>
  <c r="D9" i="2"/>
  <c r="M55" i="7"/>
  <c r="G55" i="7" s="1"/>
  <c r="M54" i="7"/>
  <c r="G54" i="7" s="1"/>
  <c r="M51" i="7"/>
  <c r="G51" i="7" s="1"/>
  <c r="M50" i="7"/>
  <c r="G50" i="7" s="1"/>
  <c r="M47" i="7"/>
  <c r="G47" i="7" s="1"/>
  <c r="M46" i="7"/>
  <c r="G46" i="7" s="1"/>
  <c r="M43" i="7"/>
  <c r="G43" i="7" s="1"/>
  <c r="M42" i="7"/>
  <c r="G42" i="7" s="1"/>
  <c r="Q59" i="7"/>
  <c r="R59" i="7"/>
  <c r="S59" i="7"/>
  <c r="T59" i="7"/>
  <c r="U59" i="7"/>
  <c r="G57" i="7"/>
  <c r="P59" i="7"/>
  <c r="Q58" i="7"/>
  <c r="Q60" i="7" s="1"/>
  <c r="R58" i="7"/>
  <c r="S58" i="7"/>
  <c r="T58" i="7"/>
  <c r="T60" i="7" s="1"/>
  <c r="U58" i="7"/>
  <c r="P58" i="7"/>
  <c r="R34" i="7"/>
  <c r="R38" i="7"/>
  <c r="R31" i="7"/>
  <c r="R29" i="7"/>
  <c r="J29" i="7" s="1"/>
  <c r="I29" i="7" s="1"/>
  <c r="G29" i="7" s="1"/>
  <c r="R28" i="7"/>
  <c r="R26" i="7"/>
  <c r="R24" i="7"/>
  <c r="R23" i="7"/>
  <c r="R22" i="7"/>
  <c r="R21" i="7"/>
  <c r="R20" i="7"/>
  <c r="R18" i="7"/>
  <c r="R17" i="7"/>
  <c r="T14" i="7"/>
  <c r="U14" i="7"/>
  <c r="Q44" i="7"/>
  <c r="R44" i="7"/>
  <c r="U44" i="7"/>
  <c r="P44" i="7"/>
  <c r="Q40" i="7"/>
  <c r="R40" i="7"/>
  <c r="U40" i="7"/>
  <c r="P40" i="7"/>
  <c r="Q32" i="7"/>
  <c r="U32" i="7"/>
  <c r="P32" i="7"/>
  <c r="S53" i="7"/>
  <c r="S49" i="7"/>
  <c r="T44" i="7"/>
  <c r="S45" i="7"/>
  <c r="T40" i="7"/>
  <c r="S41" i="7"/>
  <c r="S37" i="7"/>
  <c r="J37" i="7" s="1"/>
  <c r="I37" i="7" s="1"/>
  <c r="G36" i="7"/>
  <c r="S35" i="7"/>
  <c r="S34" i="7"/>
  <c r="G33" i="7"/>
  <c r="H14" i="7"/>
  <c r="K14" i="7"/>
  <c r="L14" i="7"/>
  <c r="M14" i="7"/>
  <c r="N14" i="7"/>
  <c r="O14" i="7"/>
  <c r="Q28" i="7"/>
  <c r="Q26" i="7"/>
  <c r="Q24" i="7"/>
  <c r="Q23" i="7"/>
  <c r="J23" i="7" s="1"/>
  <c r="I23" i="7" s="1"/>
  <c r="G23" i="7" s="1"/>
  <c r="Q22" i="7"/>
  <c r="Q21" i="7"/>
  <c r="Q20" i="7"/>
  <c r="Q19" i="7"/>
  <c r="Q18" i="7"/>
  <c r="Q16" i="7"/>
  <c r="Q15" i="7"/>
  <c r="J15" i="7" s="1"/>
  <c r="I15" i="7" s="1"/>
  <c r="G15" i="7" s="1"/>
  <c r="S31" i="7"/>
  <c r="S14" i="7" s="1"/>
  <c r="P30" i="7"/>
  <c r="J30" i="7" s="1"/>
  <c r="I30" i="7" s="1"/>
  <c r="G30" i="7" s="1"/>
  <c r="P26" i="7"/>
  <c r="P24" i="7"/>
  <c r="P22" i="7"/>
  <c r="P20" i="7"/>
  <c r="J20" i="7" s="1"/>
  <c r="I20" i="7" s="1"/>
  <c r="G20" i="7" s="1"/>
  <c r="P19" i="7"/>
  <c r="J19" i="7" s="1"/>
  <c r="I19" i="7" s="1"/>
  <c r="G19" i="7" s="1"/>
  <c r="P18" i="7"/>
  <c r="P16" i="7"/>
  <c r="J17" i="7"/>
  <c r="I17" i="7" s="1"/>
  <c r="G17" i="7" s="1"/>
  <c r="J25" i="7"/>
  <c r="I25" i="7" s="1"/>
  <c r="G25" i="7" s="1"/>
  <c r="J27" i="7"/>
  <c r="I27" i="7" s="1"/>
  <c r="G27" i="7" s="1"/>
  <c r="S60" i="7" l="1"/>
  <c r="J31" i="7"/>
  <c r="I31" i="7" s="1"/>
  <c r="G31" i="7" s="1"/>
  <c r="J35" i="7"/>
  <c r="I35" i="7" s="1"/>
  <c r="G35" i="7" s="1"/>
  <c r="J24" i="7"/>
  <c r="I24" i="7" s="1"/>
  <c r="G24" i="7" s="1"/>
  <c r="J21" i="7"/>
  <c r="I21" i="7" s="1"/>
  <c r="G21" i="7" s="1"/>
  <c r="J38" i="7"/>
  <c r="I38" i="7" s="1"/>
  <c r="G38" i="7" s="1"/>
  <c r="J34" i="7"/>
  <c r="I34" i="7" s="1"/>
  <c r="G34" i="7" s="1"/>
  <c r="S40" i="7"/>
  <c r="J41" i="7"/>
  <c r="I41" i="7" s="1"/>
  <c r="G41" i="7" s="1"/>
  <c r="G59" i="7"/>
  <c r="U60" i="7"/>
  <c r="J28" i="7"/>
  <c r="I28" i="7" s="1"/>
  <c r="G28" i="7" s="1"/>
  <c r="R32" i="7"/>
  <c r="G58" i="7"/>
  <c r="S32" i="7"/>
  <c r="J26" i="7"/>
  <c r="I26" i="7" s="1"/>
  <c r="G26" i="7" s="1"/>
  <c r="R60" i="7"/>
  <c r="P14" i="7"/>
  <c r="J16" i="7"/>
  <c r="I16" i="7" s="1"/>
  <c r="G16" i="7" s="1"/>
  <c r="J18" i="7"/>
  <c r="I18" i="7" s="1"/>
  <c r="G18" i="7" s="1"/>
  <c r="J22" i="7"/>
  <c r="I22" i="7" s="1"/>
  <c r="G22" i="7" s="1"/>
  <c r="G37" i="7"/>
  <c r="J45" i="7"/>
  <c r="I45" i="7" s="1"/>
  <c r="G45" i="7" s="1"/>
  <c r="J49" i="7"/>
  <c r="I49" i="7" s="1"/>
  <c r="G49" i="7" s="1"/>
  <c r="J53" i="7"/>
  <c r="I53" i="7" s="1"/>
  <c r="G53" i="7" s="1"/>
  <c r="G52" i="7" s="1"/>
  <c r="T32" i="7"/>
  <c r="R14" i="7"/>
  <c r="P60" i="7"/>
  <c r="G60" i="7"/>
  <c r="Q14" i="7"/>
  <c r="S44" i="7"/>
  <c r="T52" i="7"/>
  <c r="U52" i="7"/>
  <c r="T48" i="7"/>
  <c r="U48" i="7"/>
  <c r="J14" i="7" l="1"/>
  <c r="G14" i="7"/>
  <c r="I14" i="7"/>
  <c r="T39" i="7"/>
  <c r="T13" i="7" s="1"/>
  <c r="T61" i="7" s="1"/>
  <c r="U39" i="7"/>
  <c r="U13" i="7" s="1"/>
  <c r="U61" i="7" s="1"/>
  <c r="U63" i="7" l="1"/>
  <c r="T63" i="7"/>
  <c r="S48" i="7" l="1"/>
  <c r="S52" i="7"/>
  <c r="S39" i="7" l="1"/>
  <c r="S13" i="7" s="1"/>
  <c r="S61" i="7" s="1"/>
  <c r="K52" i="7"/>
  <c r="L52" i="7"/>
  <c r="M52" i="7"/>
  <c r="N52" i="7"/>
  <c r="O52" i="7"/>
  <c r="P52" i="7"/>
  <c r="Q52" i="7"/>
  <c r="H48" i="7"/>
  <c r="K48" i="7"/>
  <c r="L48" i="7"/>
  <c r="M48" i="7"/>
  <c r="N48" i="7"/>
  <c r="O48" i="7"/>
  <c r="P48" i="7"/>
  <c r="P39" i="7" s="1"/>
  <c r="P13" i="7" s="1"/>
  <c r="P61" i="7" s="1"/>
  <c r="Q48" i="7"/>
  <c r="Q39" i="7" s="1"/>
  <c r="Q13" i="7" s="1"/>
  <c r="Q61" i="7" s="1"/>
  <c r="H44" i="7"/>
  <c r="K44" i="7"/>
  <c r="L44" i="7"/>
  <c r="M44" i="7"/>
  <c r="N44" i="7"/>
  <c r="O44" i="7"/>
  <c r="H40" i="7"/>
  <c r="K40" i="7"/>
  <c r="L40" i="7"/>
  <c r="M40" i="7"/>
  <c r="N40" i="7"/>
  <c r="O40" i="7"/>
  <c r="H32" i="7"/>
  <c r="K32" i="7"/>
  <c r="L32" i="7"/>
  <c r="M32" i="7"/>
  <c r="N32" i="7"/>
  <c r="O32" i="7"/>
  <c r="L39" i="7" l="1"/>
  <c r="L13" i="7" s="1"/>
  <c r="N39" i="7"/>
  <c r="N13" i="7" s="1"/>
  <c r="H39" i="7"/>
  <c r="H13" i="7" s="1"/>
  <c r="S63" i="7"/>
  <c r="J48" i="7"/>
  <c r="O39" i="7"/>
  <c r="O13" i="7" s="1"/>
  <c r="M39" i="7"/>
  <c r="M13" i="7" s="1"/>
  <c r="K39" i="7"/>
  <c r="K13" i="7" s="1"/>
  <c r="J52" i="7"/>
  <c r="J44" i="7"/>
  <c r="R48" i="7"/>
  <c r="R52" i="7"/>
  <c r="J40" i="7"/>
  <c r="R39" i="7" l="1"/>
  <c r="R13" i="7" s="1"/>
  <c r="R61" i="7" s="1"/>
  <c r="J32" i="7"/>
  <c r="J39" i="7"/>
  <c r="I48" i="7"/>
  <c r="I40" i="7"/>
  <c r="I32" i="7"/>
  <c r="G32" i="7"/>
  <c r="J13" i="7" l="1"/>
  <c r="I44" i="7"/>
  <c r="G48" i="7"/>
  <c r="G44" i="7"/>
  <c r="G40" i="7"/>
  <c r="I52" i="7"/>
  <c r="I39" i="7" l="1"/>
  <c r="I13" i="7" s="1"/>
  <c r="G39" i="7"/>
  <c r="G13" i="7" s="1"/>
  <c r="H8" i="2" l="1"/>
  <c r="F12" i="5" l="1"/>
  <c r="M63" i="7" l="1"/>
  <c r="Q63" i="7" l="1"/>
  <c r="P63" i="7" l="1"/>
  <c r="G12" i="5"/>
  <c r="L10" i="2"/>
  <c r="I10" i="2"/>
  <c r="J7" i="2"/>
  <c r="H7" i="2"/>
  <c r="H10" i="2" s="1"/>
  <c r="F7" i="2"/>
  <c r="F10" i="2" s="1"/>
  <c r="D7" i="2"/>
  <c r="D10" i="2" s="1"/>
  <c r="G63" i="7" l="1"/>
  <c r="M10" i="2"/>
  <c r="L63" i="7"/>
  <c r="K63" i="7" l="1"/>
  <c r="H63" i="7"/>
  <c r="O63" i="7"/>
  <c r="N63" i="7" l="1"/>
  <c r="I63" i="7" l="1"/>
  <c r="R63" i="7" l="1"/>
  <c r="J63" i="7"/>
</calcChain>
</file>

<file path=xl/sharedStrings.xml><?xml version="1.0" encoding="utf-8"?>
<sst xmlns="http://schemas.openxmlformats.org/spreadsheetml/2006/main" count="371" uniqueCount="317">
  <si>
    <t>Условные обозначения:</t>
  </si>
  <si>
    <t>Курсы</t>
  </si>
  <si>
    <t>Промежуточная аттестация</t>
  </si>
  <si>
    <t>Государственная итоговая аттестация</t>
  </si>
  <si>
    <t>Каникулы</t>
  </si>
  <si>
    <t>Всего                            (по курсам)</t>
  </si>
  <si>
    <t>ак. часов</t>
  </si>
  <si>
    <t>недель</t>
  </si>
  <si>
    <t>I курс</t>
  </si>
  <si>
    <t>II курс</t>
  </si>
  <si>
    <t>Всего</t>
  </si>
  <si>
    <t>Индекс</t>
  </si>
  <si>
    <t>Наименование циклов, дисциплин, профессиональных модулей, МДК, практик</t>
  </si>
  <si>
    <t>Формы промежуточной аттестации</t>
  </si>
  <si>
    <t>Учебная нагрузка обучающихся (ак.ч.)</t>
  </si>
  <si>
    <t>Распределение объёма работы обучающихся во взаимодействии с преподавателем (по курсам и полугодиям (ак.ч.)</t>
  </si>
  <si>
    <t>Самостоятельная работа обучающихся</t>
  </si>
  <si>
    <t>1 курс</t>
  </si>
  <si>
    <t>2 курс</t>
  </si>
  <si>
    <t>Всего занятий</t>
  </si>
  <si>
    <t>1 семестр</t>
  </si>
  <si>
    <t>2 семестр</t>
  </si>
  <si>
    <t>3 семестр</t>
  </si>
  <si>
    <t>4 семестр</t>
  </si>
  <si>
    <t>Общеобразовательный цикл</t>
  </si>
  <si>
    <t>Литература</t>
  </si>
  <si>
    <t>Иностранный язык</t>
  </si>
  <si>
    <t>История</t>
  </si>
  <si>
    <t>Физическая культура</t>
  </si>
  <si>
    <t>Профессиональный цикл</t>
  </si>
  <si>
    <t>Учебная практика</t>
  </si>
  <si>
    <t>Промежуточная аттестация, всего ак.ч.</t>
  </si>
  <si>
    <t>Практика, всего ак.ч.</t>
  </si>
  <si>
    <t>ИТОГО:</t>
  </si>
  <si>
    <t>ГИА.00</t>
  </si>
  <si>
    <t>ВСЕГО:</t>
  </si>
  <si>
    <t>5. Комплексные формы промежуточной аттестации:</t>
  </si>
  <si>
    <t>Семестр</t>
  </si>
  <si>
    <t>Код</t>
  </si>
  <si>
    <t>Наименование</t>
  </si>
  <si>
    <t>Форма промежуточной аттестации</t>
  </si>
  <si>
    <t xml:space="preserve">6. Практика </t>
  </si>
  <si>
    <t>№ п/п</t>
  </si>
  <si>
    <t>ПМ, в рамках которого проводится практика</t>
  </si>
  <si>
    <t>Наименование практики</t>
  </si>
  <si>
    <t>Условия реализации</t>
  </si>
  <si>
    <t xml:space="preserve">Семестр </t>
  </si>
  <si>
    <t>Продолжительность практики</t>
  </si>
  <si>
    <t>ак.ч.</t>
  </si>
  <si>
    <t>Концентрированно</t>
  </si>
  <si>
    <t>По практике производственной и учебной</t>
  </si>
  <si>
    <t>Зачет</t>
  </si>
  <si>
    <t>Дифференцированный зачет</t>
  </si>
  <si>
    <t>Экзамен</t>
  </si>
  <si>
    <t>Объём образовательной нагрузки (ак.ч.)</t>
  </si>
  <si>
    <t>во взаимодействии с преподавателем</t>
  </si>
  <si>
    <t>Нагрузка дисциплины, МДК</t>
  </si>
  <si>
    <t>в т. ч. по учебным дисциплинам и МДК</t>
  </si>
  <si>
    <t>ОП 00</t>
  </si>
  <si>
    <t>ОП 01</t>
  </si>
  <si>
    <t>ОП 02</t>
  </si>
  <si>
    <t>ОП 04</t>
  </si>
  <si>
    <t>ПМ 00</t>
  </si>
  <si>
    <t>Всего часов  в неделю</t>
  </si>
  <si>
    <t>в т.ч.</t>
  </si>
  <si>
    <t>Объем образовательной программы</t>
  </si>
  <si>
    <t>№</t>
  </si>
  <si>
    <t>4. Пояснительная записка</t>
  </si>
  <si>
    <t>4.1. Общеобразовательный цикл</t>
  </si>
  <si>
    <t>4.2. Формирование структуры ООП с учетом вариативной части</t>
  </si>
  <si>
    <t>Залы:</t>
  </si>
  <si>
    <t>УЧЕБНЫЙ ПЛАН</t>
  </si>
  <si>
    <t>по специальности среднего профессионального образования</t>
  </si>
  <si>
    <t>очная</t>
  </si>
  <si>
    <t xml:space="preserve">Русский язык </t>
  </si>
  <si>
    <r>
      <t xml:space="preserve">Обучение по дисциплинам и междисциплинарным курсам        </t>
    </r>
    <r>
      <rPr>
        <i/>
        <sz val="14"/>
        <rFont val="Arial Narrow"/>
        <family val="2"/>
        <charset val="204"/>
      </rPr>
      <t>(в т.ч. сам.работа) (36 ак.ч./нед.)</t>
    </r>
  </si>
  <si>
    <r>
      <t xml:space="preserve">Учебная практика по ПМ                                        </t>
    </r>
    <r>
      <rPr>
        <i/>
        <sz val="14"/>
        <rFont val="Arial Narrow"/>
        <family val="2"/>
        <charset val="204"/>
      </rPr>
      <t>(36 ак.ч./нед.)</t>
    </r>
  </si>
  <si>
    <r>
      <t xml:space="preserve">Производственная практика по ПМ          </t>
    </r>
    <r>
      <rPr>
        <i/>
        <sz val="14"/>
        <rFont val="Arial Narrow"/>
        <family val="2"/>
        <charset val="204"/>
      </rPr>
      <t>(36 ак.ч./нед.)</t>
    </r>
  </si>
  <si>
    <r>
      <t xml:space="preserve">Государственная итоговая аттестация </t>
    </r>
    <r>
      <rPr>
        <i/>
        <sz val="14"/>
        <rFont val="Arial Narrow"/>
        <family val="2"/>
        <charset val="204"/>
      </rPr>
      <t>(36 ак.ч./нед.)</t>
    </r>
  </si>
  <si>
    <t>ТО-17 нед.</t>
  </si>
  <si>
    <t>МДК 01.01</t>
  </si>
  <si>
    <t>МДК 04.01</t>
  </si>
  <si>
    <t>Производственная  практика</t>
  </si>
  <si>
    <t>Общеобразовательный цикл основной профессиональной образовательной программы СПО формируется в соответствии с Разъяснениями по реализации федерального государственного образовательного стандарта среднего общего образования в пределах основных профессиональных образовательных программ среднего профессионального образования по профессиям или по специальностям, формируемых на основе федерального государственного образовательного стандарта .</t>
  </si>
  <si>
    <t>Перечисляются учебные дисциплины и профессиональные модули (в т. ч. МДК в их составе), которые образовательная организация вводит дополнительно к содержащимся в ПООП по ФГОС за счет часов вариативной части, при этом нумерация индекса дисциплин должны продолжать индексацию составляющих ПООП и объем нагрузки предусмотренный на их освоение.</t>
  </si>
  <si>
    <t>Объем образовательной программы в академических часах</t>
  </si>
  <si>
    <t>Общепрофессиональный цикл</t>
  </si>
  <si>
    <t>Изменения в структуру образовательной программы не внесены</t>
  </si>
  <si>
    <t>1. Программа базовой подготовки</t>
  </si>
  <si>
    <t>1.1</t>
  </si>
  <si>
    <t>с</t>
  </si>
  <si>
    <t>2</t>
  </si>
  <si>
    <t>Информатика</t>
  </si>
  <si>
    <t>Химия</t>
  </si>
  <si>
    <t xml:space="preserve"> </t>
  </si>
  <si>
    <t>ПП 03</t>
  </si>
  <si>
    <r>
      <t xml:space="preserve">1. Сводные данные по бюджету времени </t>
    </r>
    <r>
      <rPr>
        <i/>
        <sz val="14"/>
        <rFont val="Arial Narrow"/>
        <family val="2"/>
        <charset val="204"/>
      </rPr>
      <t>(в академических часах и неделях)</t>
    </r>
  </si>
  <si>
    <t>Консультации в т.ч. ИОП</t>
  </si>
  <si>
    <t xml:space="preserve"> ПМ 04</t>
  </si>
  <si>
    <t>Кабинеты:</t>
  </si>
  <si>
    <t>библиотека, читальный зал с выходом в интернет;</t>
  </si>
  <si>
    <t>в т.ч. курсовая работа/Индивидуальный общеобразовательный проектпроект)</t>
  </si>
  <si>
    <t>МДК 03.01</t>
  </si>
  <si>
    <t>МДК 02.01</t>
  </si>
  <si>
    <t>ПМ 02</t>
  </si>
  <si>
    <t>УП 01</t>
  </si>
  <si>
    <t>ПП 01</t>
  </si>
  <si>
    <t>Утверждаю</t>
  </si>
  <si>
    <t>и. о. директора</t>
  </si>
  <si>
    <t>Курманов М.Р.</t>
  </si>
  <si>
    <t>программы подготовки специалисто среднего звена</t>
  </si>
  <si>
    <t>Государственное бюджетное профессиональное образовательное учреждение "Кабардино-Балкарский колледж "Строитель" (ГБПОУ "КБКС")</t>
  </si>
  <si>
    <t>наименоваие образовательного учреждения</t>
  </si>
  <si>
    <t>код</t>
  </si>
  <si>
    <t>наименование специальности</t>
  </si>
  <si>
    <t>по программе базовой подготовки</t>
  </si>
  <si>
    <t>Уровень образования, необходимый для приема на обучение</t>
  </si>
  <si>
    <t>Направаление:</t>
  </si>
  <si>
    <t>Квалификация:</t>
  </si>
  <si>
    <t xml:space="preserve">Приказ об утверждении ФГОС </t>
  </si>
  <si>
    <t>от</t>
  </si>
  <si>
    <t>Другие формы РК, ИК</t>
  </si>
  <si>
    <t>2.  План учебного процесса</t>
  </si>
  <si>
    <t>Основное общее образование</t>
  </si>
  <si>
    <t>Область профессиональной деятельности:</t>
  </si>
  <si>
    <t>Форма обучения:</t>
  </si>
  <si>
    <t>Год начала подготовки по УП:</t>
  </si>
  <si>
    <t>Нормативный срок освоения ОПОП:</t>
  </si>
  <si>
    <t>Профиль получаемого профессионального образования:</t>
  </si>
  <si>
    <t>3. Перечень кабинетов, лабораторий и др. для подготовки специальности СПО</t>
  </si>
  <si>
    <t>письма Минпросвещения России от 20.12.2018 г. N 03-510 "О направлении информации" (вместе с "Рекомендациями по применению норм законодательства в части обеспечения возможности получения образования на родных языках из числа языков народов Российской Федерации, изучения государственных языков республик Российской Федерации, родных языков из числа языков народов Российской Федерации, в том числе русского как родного");</t>
  </si>
  <si>
    <t>приказ Минобрнауки России от 17.05.2012 N 413  "Об утверждении федерального государственного образовательного стандарта среднего общего образования" (зарегистрировано в Минюсте России 07.06.2012 N 24480) (с изменениями от 12.08.2022 № 732);</t>
  </si>
  <si>
    <t>Организация консультаций:</t>
  </si>
  <si>
    <t>Организация практики:</t>
  </si>
  <si>
    <t>Формы, порядок и периодичность промежуточной аттестации обучающихся, в том числе наличие или отсутствие сессий (экзаменов, сконцентрированных в рамках календарной недели);</t>
  </si>
  <si>
    <t>Настоящий учебный план является частью основной образовательной программы среднего профессионального образования  Государственного бюджетного профессионального образовательного учреждения "Кабардино-Балкарский колледж "Строитель" (ГБПОУ "КБКС") и разработан на основе:</t>
  </si>
  <si>
    <t>устава ГБПОУ "КБКС"</t>
  </si>
  <si>
    <t>Организация учебного процесса и режим занятий, в том числе:</t>
  </si>
  <si>
    <t>Планирование промежуточной аттестации:</t>
  </si>
  <si>
    <t>Студент сдает все экзамены и зачеты, предусмотренные утвержденным учебным планом по программе специалистов среднего звена.</t>
  </si>
  <si>
    <t>Порядок организации самостоятельной работы (в случае наличия) и оценка её результатов:</t>
  </si>
  <si>
    <t>Вариативная часть</t>
  </si>
  <si>
    <t>Обязательная часть</t>
  </si>
  <si>
    <t>Структура образовательной программы</t>
  </si>
  <si>
    <t>Обязательная часть ОП:</t>
  </si>
  <si>
    <t>В общеобразовательном, общепрофессиональном и профессиональном циклах образовательной программы выделяется объем работы обучающихся во взаимодействии с преподавателем по видам учебных занятий (урок, практическое занятие, лабораторное занятие, курсовой проект, консультации). Экзамены и консультации проводятся за счет времени, отводимого на освоение учебной дисцилнины</t>
  </si>
  <si>
    <t>Сводные данные по объему и структуре образовательной программы</t>
  </si>
  <si>
    <t>По стандарту</t>
  </si>
  <si>
    <t>По учебному плану</t>
  </si>
  <si>
    <t>Общеобразовательный цикл:</t>
  </si>
  <si>
    <t xml:space="preserve">Государственная итоговая аттестация: </t>
  </si>
  <si>
    <t>Всего:</t>
  </si>
  <si>
    <t>Структура ОП</t>
  </si>
  <si>
    <t>Государственная  (итоговая) аттестация:</t>
  </si>
  <si>
    <t>Формы и процедуры текущего контроля знаний, система оценивания:</t>
  </si>
  <si>
    <t xml:space="preserve">Промежуточная аттестация осуществляется в двух основных направлениях: 
- оценка уровня освоения дисциплин; 
- оценка компетенций студентов. 
Основными формами промежуточной аттестации являются: 
- экзамен, зачет, дифференцированный зачет, рубежный контроль, итоговый контроль по отдельной дисциплине; 
- экзамен, дифференцированный зачет, зачёт, итоговый контроль по междисциплинарному курсу; 
- экзамен (квалификационный) по профессиональному модулю; 
- зачет, дифференцированный зачет по учебной / производственной практике; 
- курсовая работа (проект). </t>
  </si>
  <si>
    <t>ОДБ 02</t>
  </si>
  <si>
    <t>ОДБ 03</t>
  </si>
  <si>
    <t>ОДБ 04</t>
  </si>
  <si>
    <t>ОДБ 01</t>
  </si>
  <si>
    <t>ОД 00</t>
  </si>
  <si>
    <t>ОДБ 06</t>
  </si>
  <si>
    <t>ОДБ 07</t>
  </si>
  <si>
    <t>ОДБ 08</t>
  </si>
  <si>
    <t>ОДБ 09</t>
  </si>
  <si>
    <t>ОДБ 12</t>
  </si>
  <si>
    <t>ОДБ 13</t>
  </si>
  <si>
    <t>ОДБ 14</t>
  </si>
  <si>
    <t>ОДП 05</t>
  </si>
  <si>
    <t>ОДП 10</t>
  </si>
  <si>
    <t>Описывается процедура проведения ГИА сроки её проведения и условия организации. Уровень заданий, порядок оценки.</t>
  </si>
  <si>
    <t>Государственный экзамен</t>
  </si>
  <si>
    <t>В целях определения соответствия результатов освоения выпускниками имеющих государственную аккредитацию образовательных программ среднего профессионального образования соответствующим требованиям ФГОС СПО ГИА проводится государственными экзаменационными комиссиями (далее - ГЭК).</t>
  </si>
  <si>
    <t>Демонстрационный экзамен направлен на определение уровня освоения выпускником материала, предусмотренного образовательной программой, и степени сформированности профессиональных умений и навыков путем проведения независимой экспертной оценки выполненных выпускником практических заданий в условиях реальных или смоделированных производственных процессов.</t>
  </si>
  <si>
    <t>Демонстрационный экзамен профильного уровня проводится по решению образовательной организации на основании заявлений выпускников на основе требований к результатам освоения образовательных программ среднего профессионального образования, установленных в соответствии с ФГОС СПО, включая квалификационные требования, заявленные организациями, работодателями, заинтересованными в подготовке кадров соответствующей квалификации, в том числе являющимися стороной договора о сетевой форме реализации образовательных программ и (или) договора о практической подготовке обучающихся</t>
  </si>
  <si>
    <t>Комплекты оценочной документации для проведения демонстрационного экзамена профильного уровня разрабатываются оператором с участием организаций-партнеров, отраслевых и профессиональных сообществ.</t>
  </si>
  <si>
    <t>Результаты проведения ГИА оцениваются с проставлением одной из отметок: "отлично", "хорошо", "удовлетворительно", "неудовлетворительно" - и объявляются в тот же день после оформления протоколов заседаний ГЭК.</t>
  </si>
  <si>
    <t>Процедура оценивания результатов выполнения заданий демонстрационного экзамена осуществляется членами экспертной группы по 100-балльной системе в соответствии с требованиями комплекта оценочной документации.</t>
  </si>
  <si>
    <t>Баллы выставляются в протоколе проведения демонстрационного экзамена, который подписывается каждым членом экспертной группы и утверждается главным экспертом после завершения экзамена для экзаменационной группы.</t>
  </si>
  <si>
    <t>В случае досрочного завершения ГИА выпускником по независящим от него причинам результаты ГИА оцениваются по фактически выполненной работе, или по заявлению такого выпускника ГЭК принимается решение об аннулировании результатов ГИА, а такой выпускник признается ГЭК не прошедшим ГИА по уважительной причине.</t>
  </si>
  <si>
    <t>Выпускникам, не прошедшим ГИА по уважительной причине, в том числе не явившимся по уважительной причине для прохождения одного из аттестационных испытаний, предусмотренных формой ГИА (далее - выпускники, не прошедшие ГИА по уважительной причине), предоставляется возможность пройти ГИА, в том числе не пройденное аттестационное испытание (при его наличии), без отчисления из образовательной организации.</t>
  </si>
  <si>
    <t>Выпускники, не прошедшие ГИА по неуважительной причине, в том числе не явившиеся для прохождения ГИА без уважительных причин (далее - выпускники, не прошедшие ГИА по неуважительной причине) и выпускники, получившие на ГИА неудовлетворительные результаты, могут быть допущены образовательной организацией для повторного участия в ГИА не более двух раз.</t>
  </si>
  <si>
    <t>Дополнительные заседания ГЭК организуются в установленные образовательной организацией сроки, но не позднее четырех месяцев после подачи заявления выпускником, не прошедшим ГИА по уважительной причине.</t>
  </si>
  <si>
    <t>Выпускники, не прошедшие ГИА по неуважительной причине, и выпускники, получившие на ГИА неудовлетворительные результаты, отчисляются из образовательной организации и проходят ГИА не ранее чем через шесть месяцев после прохождения ГИА впервые.</t>
  </si>
  <si>
    <t>Для прохождения ГИА выпускники, не прошедшие ГИА по неуважительной причине, и выпускники, получившие на ГИА неудовлетворительные результаты, восстанавливаются в образовательной организации на период времени, установленный образовательной организацией самостоятельно, но не менее предусмотренного календарным учебным графиком для прохождения ГИА соответствующей образовательной программы среднего профессионального образования.</t>
  </si>
  <si>
    <r>
      <t>4.3. Формы проведения консультаций</t>
    </r>
    <r>
      <rPr>
        <sz val="12"/>
        <rFont val="Arial Narrow"/>
        <family val="2"/>
        <charset val="204"/>
      </rPr>
      <t xml:space="preserve"> – групповые, индивидуальные, письменные, устные (</t>
    </r>
    <r>
      <rPr>
        <i/>
        <sz val="12"/>
        <rFont val="Arial Narrow"/>
        <family val="2"/>
        <charset val="204"/>
      </rPr>
      <t>выбрать и конкретизировать</t>
    </r>
    <r>
      <rPr>
        <sz val="12"/>
        <rFont val="Arial Narrow"/>
        <family val="2"/>
        <charset val="204"/>
      </rPr>
      <t>) и указать за счет какой нагрузки они проводятся.</t>
    </r>
  </si>
  <si>
    <r>
      <t xml:space="preserve">4.4. Формы проведения промежуточной аттестации </t>
    </r>
    <r>
      <rPr>
        <i/>
        <sz val="12"/>
        <rFont val="Arial Narrow"/>
        <family val="2"/>
        <charset val="204"/>
      </rPr>
      <t>– обосновать</t>
    </r>
    <r>
      <rPr>
        <b/>
        <sz val="12"/>
        <rFont val="Arial Narrow"/>
        <family val="2"/>
        <charset val="204"/>
      </rPr>
      <t xml:space="preserve"> </t>
    </r>
    <r>
      <rPr>
        <i/>
        <sz val="12"/>
        <rFont val="Arial Narrow"/>
        <family val="2"/>
        <charset val="204"/>
      </rPr>
      <t>выбор форм и их количество, указать дисциплины и МДК по которым предусмотрены зачеты с оценкой. В случае включения демонстрационного экзамена в качестве промежуточной аттестации обосновать необходимость и описать сроки и место проведения процедур.</t>
    </r>
  </si>
  <si>
    <r>
      <t>4.2.1. С</t>
    </r>
    <r>
      <rPr>
        <i/>
        <sz val="8"/>
        <rFont val="Arial Narrow"/>
        <family val="2"/>
        <charset val="204"/>
      </rPr>
      <t xml:space="preserve">ледует указать, в соответствии с какими компетенциями, как и на основании какого решения (к примеру, документа согласования с работодателями, распоряжения региональных органов управления образованием) сделано распределение объема часов вариативной части по учебным дисциплинам и профессиональным модулям. </t>
    </r>
  </si>
  <si>
    <t>-Начало учебных занятий – 1 сентября и окончание в соответствии с графиком учебного процесса, при пятидневной учебной неделе;</t>
  </si>
  <si>
    <t>-Продолжительность занятий (пара) - 90 минут, каждый урок по 45 минут, с пятиминутной переменой между ними;</t>
  </si>
  <si>
    <t>При изучении дисциплины "Родная литература" группа делится на подгруппы, в соотвествии с языком, изученным в рамках получения основного общего образования. Переход ихз одной подгруппы в другую происходит на основании личного заявления студента. Выделяются следующие подгруппы: "Русская (родная) литература", "Кабардино-черкесская (родная) литература , "Карачаево-балкарская (родная) литература".</t>
  </si>
  <si>
    <t>Первый экзамен сдается в первый день сессии. Количество экзаменов не превышает 8 в год, количесто зачетов не превышает 10 в год (без учета зачетов по физической культуре). Объем времени на промежуточную аттестацию составляет не более 72 часов в год при освоении среднего общего образования.Сроки, периодичность и форма промежуточной аттестации определяются учебными планами и графиком учебного процесса в соответствии с требованиями ФГОС СПО.</t>
  </si>
  <si>
    <t xml:space="preserve">Промежуточная аттестация в форме экзамена проводится в день, освобожденный от других форм учебной нагрузки, за счет времени, выделенного на промежуточную аттестацию. При изучении учебных дисциплин и/или профессиональных модулей концентрированно, промежуточная аттестация проводится после завершения их освоения. 
Другие формы промежуточной аттестации (дифференцированные зачеты, зачеты, итоговый контроль, рубежный контроль) реализуются за счет объема времени, отведенного учебным планом на изучение соответствующих дисциплин, МДК, учебной (производственной) практики. </t>
  </si>
  <si>
    <t>В колледже применяется "пятибальная" система оценок. Текущий контроль знаний проводится в форме тестирования, письменных контрольных работ, лабораторных и практических работ, проектных работ, в соответствии с положением о текущем контроле и промежуточной аттестации обучающихся в ГБПОУ "КБКС". Обучение по дисциплитнам происходит на основании УМК, разработанных преподавателями-проедметнниками. УМК включают в себя учебные единицы (раздаточный материал), содержащие задание на первичное закрепление и вопросы (тесты), проверяющие овладение материалом данной учебной единицы. После изучения каждого раздела программы проводится промежуточный  контроль, который позволяет своевременно отслеживать степень усвоения материала.</t>
  </si>
  <si>
    <t>На сдачу устного экзамена предусматривается одна треть академического часа на каждого студента, на сдачу письменного или тестового экзамена – не более трех часов на учебную группу. Изучение всех дисциплин завершается итоговым тестированием либо письменным (в трех вариантах, по 30 вопросов в каждом), либо в "Конструкторе тестов", что является основанием для допуска к промежуточной аттестации. Кроме того, по итогам полугодия проводится рубежный контроль, который фиксируется в ведомости полугодовых оценок. Рубежный контроль позволяет не проводить зачетных мероприятий в каждом семестре.</t>
  </si>
  <si>
    <r>
      <t>4.5. Формы проведения государственной итоговой аттестации</t>
    </r>
    <r>
      <rPr>
        <i/>
        <sz val="12"/>
        <rFont val="Arial Narrow"/>
        <family val="2"/>
        <charset val="204"/>
      </rPr>
      <t xml:space="preserve"> – </t>
    </r>
    <r>
      <rPr>
        <i/>
        <sz val="8"/>
        <rFont val="Arial Narrow"/>
        <family val="2"/>
        <charset val="204"/>
      </rPr>
      <t>формы и порядок проведения государственной (итоговой) аттестации определяется Положением о ГИА, утвержденным директором образовательной организации, реализующей программу СПО. Обязательным условием по ТОП-50 является проведение демонстрационного экзамена в рамках ГИА.</t>
    </r>
  </si>
  <si>
    <r>
      <rPr>
        <b/>
        <sz val="12"/>
        <rFont val="Arial Narrow"/>
        <family val="2"/>
        <charset val="204"/>
      </rPr>
      <t xml:space="preserve">4.2.2. </t>
    </r>
    <r>
      <rPr>
        <i/>
        <sz val="8"/>
        <rFont val="Arial Narrow"/>
        <family val="2"/>
        <charset val="204"/>
      </rPr>
      <t>Отражается состав изменений по структурным элементам ПООП изменять (номенклатуру и объем нагрузки по дисциплинам, МДК и практикам в зависимости от особенностей условий реализации программы в конкретной образовательной организации допускается, при этом обосновываются вносимые в структуру программы изменения).</t>
    </r>
  </si>
  <si>
    <t>ПМ 03</t>
  </si>
  <si>
    <t>ЭмК-экзамен по модулю комплесный</t>
  </si>
  <si>
    <t>Иностранный язык в профессиональной деятельности</t>
  </si>
  <si>
    <t>Основы строительного черчения</t>
  </si>
  <si>
    <t xml:space="preserve">Выполнение штукатурных и декоративных работ </t>
  </si>
  <si>
    <t>Выполнение монтажа каркасно-обшивных конструкций</t>
  </si>
  <si>
    <t>УП 02</t>
  </si>
  <si>
    <t>ПП 02</t>
  </si>
  <si>
    <t>Выполнение малярных и декоративно-художественных работ</t>
  </si>
  <si>
    <t>УП 03</t>
  </si>
  <si>
    <t>Выполнение облицовочных, мозаичных и декоративных работ</t>
  </si>
  <si>
    <t>УП 04</t>
  </si>
  <si>
    <t>ПП 04</t>
  </si>
  <si>
    <t>Технология малярных и декоративных работ</t>
  </si>
  <si>
    <t>Учебная практика по ПМ 01</t>
  </si>
  <si>
    <t>ПМ 01</t>
  </si>
  <si>
    <t>Производственная практика по ПМ 01</t>
  </si>
  <si>
    <t>Учебная практика по ПМ 02</t>
  </si>
  <si>
    <t>Производственная практика по ПМ 02</t>
  </si>
  <si>
    <t>Аудиторная нагрузка</t>
  </si>
  <si>
    <t xml:space="preserve">В том числе лабораторные и практические занятия </t>
  </si>
  <si>
    <t>истории;</t>
  </si>
  <si>
    <t>иностранного языка;</t>
  </si>
  <si>
    <t xml:space="preserve">безопасности жизнедеятельности; </t>
  </si>
  <si>
    <t>основ бережливого производства;</t>
  </si>
  <si>
    <t>основ бизнеса, коммуникаций и финансовой грамотности;</t>
  </si>
  <si>
    <t xml:space="preserve">основ строительного черчения; </t>
  </si>
  <si>
    <t xml:space="preserve">Мастерские: </t>
  </si>
  <si>
    <t xml:space="preserve">штукатурных работ; </t>
  </si>
  <si>
    <t>малярных работ;</t>
  </si>
  <si>
    <t>облицовочных работ;</t>
  </si>
  <si>
    <t>Спортивный комплекс:</t>
  </si>
  <si>
    <t xml:space="preserve"> спортивный зал;</t>
  </si>
  <si>
    <t xml:space="preserve"> открытый стадион широкого профиля с элементами полосы препятствий</t>
  </si>
  <si>
    <t>актовый зал</t>
  </si>
  <si>
    <t>основ строительного материаловедения;</t>
  </si>
  <si>
    <t>постановления Главного государственного санитарного врача РФ от 28 сентября 2020 г. №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t>
  </si>
  <si>
    <t>Закона РФ "Об образовании в Российской Федерации" № 273 от 29.12.2012 г.;</t>
  </si>
  <si>
    <t>приказа Министерства науки и высшего образования РФ и Министерства просвещения РФ от 5 августа 2020 г. N 885/390 "О практической подготовке обучающихся" (с изменениями и дополнениями);</t>
  </si>
  <si>
    <t>Занятия проводятся в учебных кабинетах и учебных цехах, где особое внимание уделяется организации самостоятельной работы обучающихся. Для организации самостоятельной работы созданы условия в читальном зале библиотеки и 2-х кабинетах информатики и ИКТ с выходом в сеть Интернет для выполнения презентаций и подготовки к практическим занятиям и лабораторным работам. Согласно ФГОС: в общепрофессиональном и профессиональном циклах (далее -учебные циклы) выделяется объем работы обучающихся во взаимодействии с преподавателем по видам учебных занятий (урок, практическое занятие, лабораторное занятие, консультация, лекция, семинар), практики (в профессиональном цикле) и самостоятельной работы обучающихся. На проведение учебных занятий и практик при освоении учебных циклов образовательной программы в очной форме обучения должно быть выделено не менее 70 процентов от объема учебных циклов образовательной программы, в заочной – не менее 10 процентов. В данном учебном плане объем работы обучающихся во взаимодействии с преподавателем составляет 98,8% от объема учебных циклов образовательной программы, следовательно, самостоятельная работа обучающихся составляет 0,2%.</t>
  </si>
  <si>
    <t>Государственная итоговая аттестация по профессии 08.01.28 "Мастер отделочных строительных и декоративных работ" проводится в форме демонстрационного экзамена и завершается присвоением квалификации квалифицированного рабочего, служащего "мастер отделочных строительных работ".</t>
  </si>
  <si>
    <t>ГЭК формируется из числа педагогических работников образовательных организаций, лиц, приглашенных из сторонних организаций, в том числе: педагогических работников; представителей организаций-партнеров, направление деятельности которых соответствует области профессиональной деятельности, к которой готовятся выпускники.</t>
  </si>
  <si>
    <t>монтажа каркасно-обшивных конструкций</t>
  </si>
  <si>
    <t>строительных машин и средств малой механизации</t>
  </si>
  <si>
    <t xml:space="preserve">Выполнение штукатурных и декоративных работ МДК 01.01Технологии штукатурных и декоративных работ </t>
  </si>
  <si>
    <t xml:space="preserve">Выполнение монтажа каркасно-обшивных конструкций МДК 02.01Технологии работ по возведении и отделки каркасно – обшивных конструкций </t>
  </si>
  <si>
    <t>ЭмК</t>
  </si>
  <si>
    <t>Выполнение малярных и декоративно-художественных работ МДК 03.01Технология малярных и декоративных работ</t>
  </si>
  <si>
    <t xml:space="preserve">ПМ 01 Выполнение штукатурных и декоративных работ </t>
  </si>
  <si>
    <t xml:space="preserve">ПМ 02 Выполнение монтажа каркасно-обшивных конструкций </t>
  </si>
  <si>
    <t xml:space="preserve">ПМ 03 Выполнение малярных и декоративно-художественных работ </t>
  </si>
  <si>
    <t>ПМ 04 Выполнение облицовочных, мозаичных и декоративных работ</t>
  </si>
  <si>
    <t>Мастер отделочных строительных и декоративных работ</t>
  </si>
  <si>
    <t>Техника и технологии строительства</t>
  </si>
  <si>
    <t>16 Строительство и жилищно-коммунальное хозяйство</t>
  </si>
  <si>
    <t>Технологический</t>
  </si>
  <si>
    <t>Комплект оценочной документации включает комплекс требований для проведения демонстрационного экзамена, перечень оборудования и оснащения, расходных материалов, средств обучения и воспитания, примерный план застройки площадки демонстрационного экзамена, требования к составу экспертных групп, инструкции по технике безопасности, а также образцы заданий, размещенных на сайте Федерального государственного бюджетного образовательного учреждения дополнительного профессионального образования «Институт развития профессионального образования» в соответствии с приказом Министерства просвещения РФ от 17 апреля 2023 г. № 285, являющегося оператором демонстрационного экзамена базового и профильного уровней по ОП СПО.</t>
  </si>
  <si>
    <t>Демонстрационный экзамен проводится по двум уровням. Демонстрационный экзамен базового уровня проводится на основе требований к результатам освоения ОП СПО, установленных ФГОС СПО;</t>
  </si>
  <si>
    <t xml:space="preserve">Получение среднего профессионального образования на базе основного общего образования осуществляется с одновременным получением среднего общего образования в пределах данной образовательной программы среднего профессиоального образования. В этом случае образовательная программа среднего профессионального образования, реализуемая на базе основного общего образования, разрабатывается на основе требований соответствующих федеральных государственных образовательных стандартов среднего общего и среднего профессионального образования с учетом получаемой профессии или специальности среднего профессионального образования (часть 3 статьи 68 Федерального закона об образовании). Умения и знания, полученные обучающимися при освоении учебных дисциплин общеобразовательного цикла, углубляются и расширяются в процессе изучения дисциплин общепрофессионального учебного цикла, а также отдельных дисциплин профессионального учебного цикла образовательной программы. Качество освоения учебных дисциплин общеобразовательного цикла ППКРС оценивается в процессе текущего контроля и промежуточной аттестации. Текущий контроль по учебным дисциплинам общеобразовательного цикла проводится в пределах учебного времени, отведенного на соответствующую учебную дисциплину, как традиционными, так и инновационными методами, включая компьютерные технологии. Для реализации общеобразовательных дисциплин, преподавателями ГБПОУ "КБКС"  разрабатываюся рабочие программы на основе ФГОС СОО, ФОП СОО, ФГОС специальностей и профессий СПО и примерных программ, разработанных ФГБОУ ДПО ИРПО, реализующихся в рамках апробации Методик преподавания общеобразовательных (обязательных) дисциплин с учетом профессиональной направленности программ СПО, предусматривающих интенсивную общеобразовательную подготовку обучающихся с включением прикладных модулей, соответствующих профессиональной направленности.  Срок реализации ФГОС среднего общего образования в пределах ППКРС по профессии 08.01.28 "Мастер отделочных строительных и декоративных работ" составляет 1 год. С учетом этого, срок обучения по ППКРС увеличивается на 52 недели, в том числе: 39 недель –теоретическое обучение, 2– недели промежуточная аттестация, 11 недель – каникулы. </t>
  </si>
  <si>
    <t>Учебная практика осуществляется в учебных группах. Учебная практика проводится рассредоточенно и концетрированно по завершении изучения определённого МДК, с делением или без деления на подгруппы. Учебная практика организуется в учебных кабинетах или, в соотвествии с договорами, на базовых предприятиях республики. Реализация ППКРС по профессии СПО 08.01.28 "Мастер отделочных строительных и декоративных работ" предполагает обязательную производственную практику на рабочих местах предприятий организуемую после изучения МДК по всем профессиональным модулям и прохождения учебной практики в соответсвии с планом учебного процесса. Производственная практика реализуется на предприятиях направление деятельности которых соответствует профилю подготовки. Аттестация по итогам производственной практики проводится с учетом (или на основании) результатов, подтвержденных документами соответствующих предприятий - отчета по практике, включающего аттестастционный лист, с видами деятельности, дневник практики, характерстику на студента с места прохождения практики.</t>
  </si>
  <si>
    <t>С обучающимися могут проводиться: устные групповые и индивидуальные  консультации. Индивидуальные консультации проводятся при подготовке и выполнении индивидуальных общеобразовательных проектов, групповые консультации проводятся в соответствии с графиком по тем дисциплинам, которые выносятся на экзамен.</t>
  </si>
  <si>
    <t xml:space="preserve">Учебная </t>
  </si>
  <si>
    <t xml:space="preserve">Производственная </t>
  </si>
  <si>
    <t>Формы, порядок и периодичность промежуточной аттестации определяются ГБПОУ  "КБКС" самостоятельно в соответствии с учебными планами, графиком учебного процесса на основе требований ФГОС и Положения о текущемконтроле и промежуточной аттестации в КБКС, утвержденном приказом № 6 от 16.01.2019 г.  Промежуточная аттестация проводится 2 раза в год в конце каждого семестра в соотвествии с графиком учебного процесса. Промежуточная аттестация может проводится в форме итогового контроля, зачета (дифференцированного зачета), экзамена (квалификационного, по модулю), а также рубежного контроля по итогам полугодия, проводимого на основании промежуточной оценки степени усвоения части учебного курса, фиксируемой в ведомости полугодовых оценок. Все формы промежуточной аттестации отражены в плане учебного процесса.Максимальное количесвто экзаменов в году не превышает 8. Количество зачетов не превышает 10. (за счет объединения в комплексные формы контроля)</t>
  </si>
  <si>
    <t>5 семестр</t>
  </si>
  <si>
    <t>6 семестр</t>
  </si>
  <si>
    <t>3 курс</t>
  </si>
  <si>
    <t>2 г. 10 мес.</t>
  </si>
  <si>
    <t>09.12.2016 г.</t>
  </si>
  <si>
    <t>(ред. от 17.12.2020)</t>
  </si>
  <si>
    <t xml:space="preserve">Основы технологии отделочных строительных работ </t>
  </si>
  <si>
    <t xml:space="preserve">Безопасность жизнедеятельности  </t>
  </si>
  <si>
    <t>Основы финансовой грамотностия</t>
  </si>
  <si>
    <t>Родная язык и литература</t>
  </si>
  <si>
    <t>Астрономия</t>
  </si>
  <si>
    <t>Основы безопасности жизнедеятельности</t>
  </si>
  <si>
    <t xml:space="preserve">Физика </t>
  </si>
  <si>
    <t>По выбору из обязательных предметных областей</t>
  </si>
  <si>
    <t>Дополнительные учебные предметы</t>
  </si>
  <si>
    <t>Профессиоанльное самоопределение</t>
  </si>
  <si>
    <t>Культура народов КБР</t>
  </si>
  <si>
    <t>Математика: алгебра и начала математического анализа; геометрия</t>
  </si>
  <si>
    <t>ОДП 11</t>
  </si>
  <si>
    <t>ОДБ 15</t>
  </si>
  <si>
    <t>Введкение в специальность</t>
  </si>
  <si>
    <t>экв</t>
  </si>
  <si>
    <t>III курс</t>
  </si>
  <si>
    <t>6мК</t>
  </si>
  <si>
    <t>6м</t>
  </si>
  <si>
    <t>Штукатур↔маляр строительный; Штукатур↔облицовщик-плиточник</t>
  </si>
  <si>
    <t>по 30.06.2025</t>
  </si>
  <si>
    <t>Государственная итоговая аттестация после завершения полного курса обучения в соответствии с ОП СПО и ФГОС СПО по профессии 08.01.25 "Мастер отделочных строительных и декоративных работ" проводится в виде демонстрационного экзамена.</t>
  </si>
  <si>
    <r>
      <rPr>
        <u/>
        <sz val="12"/>
        <rFont val="Arial Narrow"/>
        <family val="2"/>
        <charset val="204"/>
      </rPr>
      <t>В профессиональном цикле</t>
    </r>
    <r>
      <rPr>
        <sz val="12"/>
        <rFont val="Arial Narrow"/>
        <family val="2"/>
        <charset val="204"/>
      </rPr>
      <t xml:space="preserve"> по профессиональным модулям: ПМ 01, ПМ 02 и ПМ 03 запланирован комплексный экзамен по модулям, по ПМ 04 - экзамен по модулю, по учебным практикам  предполагаются  дифференцированные зачеты.</t>
    </r>
  </si>
  <si>
    <t>не менее 180</t>
  </si>
  <si>
    <t>не менее 972</t>
  </si>
  <si>
    <t xml:space="preserve">ФГОС СПО профессии 08.01.25 "Мастер отделочных строительных и декоративных работ" дает возможность образовательному учреждению использовать 20% от общего объема времени на формирования вариативной части циклов ППКРС. Вариативная часть составляет 824 часа (35 %) от объема программы без ГИА. Часы вариативной части направлены на расширение и (или) углубления подготовки, определяемой содержанием обязательной части, получение дополнительных компетенций, умений и знаний, необходимых для обеспечения конкурентоспособного выпускника в соответствии с запросами регионального рынка труда и возможностями дальнейшего продолжения обучения. Объем вариативной части циклов ППКРС (50% -  288 аудиторных часов) направлен на увеличение объема времени, отведенного на дисциплины общепрофессионального цикла, для введения дополнительных дисциплин, и  модулей профессионального цикла . На обязательную часть образовательной программы отводится 65% (1520часа) от объема ОП. Распределение часов произведено следующим образом:
</t>
  </si>
  <si>
    <r>
      <rPr>
        <u/>
        <sz val="12"/>
        <rFont val="Arial Narrow"/>
        <family val="2"/>
        <charset val="204"/>
      </rPr>
      <t>В общепрофессиональном цикле</t>
    </r>
    <r>
      <rPr>
        <sz val="12"/>
        <rFont val="Arial Narrow"/>
        <family val="2"/>
        <charset val="204"/>
      </rPr>
      <t xml:space="preserve">  запланированы диференцированные зачеты. </t>
    </r>
  </si>
  <si>
    <r>
      <rPr>
        <u/>
        <sz val="12"/>
        <rFont val="Arial Narrow"/>
        <family val="2"/>
        <charset val="204"/>
      </rPr>
      <t>По общеобразовательному циклу</t>
    </r>
    <r>
      <rPr>
        <sz val="12"/>
        <rFont val="Arial Narrow"/>
        <family val="2"/>
        <charset val="204"/>
      </rPr>
      <t xml:space="preserve"> экзамены проводятся по Русскому языку и Математике, Химии и дисциплине "Физика"предусмотрены экзамены. По всем остальным дисциплинам общеобразовательного цикла проводятся  дифференцированные зачеты, по-скольку они являются базовыми для изучения дисциплин цикла ОП. По родному языку и литературе предусмотрен зачет без оценки.  </t>
    </r>
  </si>
  <si>
    <t>приказа Минпросвещения России от 09.12.2016 N 1545 (ред. от 17.12.2020) "Об утверждении федерального государственного образовательного стандарта среднего профессионального образования по профессии 08.01.25 "Мастер отделочных строительных и декоративных работ" (Зарегистрировано в Минюсте России 22.12.2016 N 44900);</t>
  </si>
  <si>
    <t>приказа Минпросвещения России от 24.08.2022 N 762 "Об утверждении Порядка организации и осуществления образовательной деятельности по образовательным программам среднего профессионального образования" (Зарегистрировано в Минюсте России 21.09.2022 N 70167);</t>
  </si>
  <si>
    <t>приказа Минпросвещения России от 08.11.2021 N 800 "Об утверждении Порядка проведения государственной итоговой аттестации по образовательным программам среднего профессионального образования" (Зарегистрировано в Минюсте России 07.12.2021 N 66211);</t>
  </si>
  <si>
    <t xml:space="preserve">на основании примерной образовательной программы СПО ОП ПКРС  по профессии 08.01.25 "Мастер отделочных строительных и декоративных работ", утверждено протоколом Федерального учебно-методического объединения в системе среднего профессионального образования по УГПС: 08.00.00  27.10.2022 г. № 9
</t>
  </si>
  <si>
    <t>Рассредоточено</t>
  </si>
  <si>
    <t>4,5</t>
  </si>
  <si>
    <t>6</t>
  </si>
  <si>
    <t>ОП 05</t>
  </si>
  <si>
    <t>ОП 06</t>
  </si>
  <si>
    <t>Производственная практика по ПМ 03</t>
  </si>
  <si>
    <t>Учебная практика по ПМ 03</t>
  </si>
  <si>
    <t>Учебная практика по ПМ 04</t>
  </si>
  <si>
    <t>Производственная практика по ПМ 04</t>
  </si>
  <si>
    <t>4К</t>
  </si>
  <si>
    <t xml:space="preserve">Технология штукатурных и декоративных работ </t>
  </si>
  <si>
    <t>Технология каркасно-обшивных конструкций</t>
  </si>
  <si>
    <t>Технология облицовочных работ плитками и плитами</t>
  </si>
  <si>
    <t xml:space="preserve"> ПП - 21 нед., ПА - 1 нед, ГИА - 2 нед</t>
  </si>
  <si>
    <t>ТО - 8 нед, УП - 8 нед., ПП - 8 нед.</t>
  </si>
  <si>
    <t xml:space="preserve">ТО - 16 нед., ПА - 1 нед.     </t>
  </si>
  <si>
    <t>ТО - 23 нед., ПА - 1 нед</t>
  </si>
  <si>
    <t xml:space="preserve">ТО - 13 нед., ПП - 4 нед.,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</si>
</sst>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 _₽_-;\-* #,##0\ _₽_-;_-* &quot;-&quot;\ _₽_-;_-@_-"/>
    <numFmt numFmtId="43" formatCode="_-* #,##0.00\ _₽_-;\-* #,##0.00\ _₽_-;_-* &quot;-&quot;??\ _₽_-;_-@_-"/>
    <numFmt numFmtId="164" formatCode="0.0"/>
    <numFmt numFmtId="165" formatCode="dd/mm/yy;@"/>
  </numFmts>
  <fonts count="38" x14ac:knownFonts="1">
    <font>
      <sz val="11"/>
      <color theme="1"/>
      <name val="Calibri"/>
      <family val="2"/>
      <charset val="204"/>
      <scheme val="minor"/>
    </font>
    <font>
      <sz val="11"/>
      <color theme="1"/>
      <name val="Calibri"/>
      <family val="2"/>
      <charset val="204"/>
      <scheme val="minor"/>
    </font>
    <font>
      <sz val="11"/>
      <color rgb="FF006100"/>
      <name val="Calibri"/>
      <family val="2"/>
      <charset val="204"/>
      <scheme val="minor"/>
    </font>
    <font>
      <sz val="11"/>
      <color rgb="FF9C6500"/>
      <name val="Calibri"/>
      <family val="2"/>
      <charset val="204"/>
      <scheme val="minor"/>
    </font>
    <font>
      <b/>
      <sz val="11"/>
      <color rgb="FF3F3F3F"/>
      <name val="Calibri"/>
      <family val="2"/>
      <charset val="204"/>
      <scheme val="minor"/>
    </font>
    <font>
      <sz val="12"/>
      <name val="Arial Narrow"/>
      <family val="2"/>
      <charset val="204"/>
    </font>
    <font>
      <b/>
      <sz val="14"/>
      <color rgb="FF000000"/>
      <name val="Arial Narrow"/>
      <family val="2"/>
      <charset val="204"/>
    </font>
    <font>
      <sz val="14"/>
      <color rgb="FF000000"/>
      <name val="Arial Narrow"/>
      <family val="2"/>
      <charset val="204"/>
    </font>
    <font>
      <sz val="14"/>
      <name val="Arial Narrow"/>
      <family val="2"/>
      <charset val="204"/>
    </font>
    <font>
      <sz val="14"/>
      <color theme="1"/>
      <name val="Arial Narrow"/>
      <family val="2"/>
      <charset val="204"/>
    </font>
    <font>
      <b/>
      <sz val="14"/>
      <color theme="1"/>
      <name val="Arial Narrow"/>
      <family val="2"/>
      <charset val="204"/>
    </font>
    <font>
      <b/>
      <sz val="14"/>
      <name val="Arial Narrow"/>
      <family val="2"/>
      <charset val="204"/>
    </font>
    <font>
      <i/>
      <sz val="14"/>
      <name val="Arial Narrow"/>
      <family val="2"/>
      <charset val="204"/>
    </font>
    <font>
      <i/>
      <sz val="14"/>
      <color rgb="FF000000"/>
      <name val="Arial Narrow"/>
      <family val="2"/>
      <charset val="204"/>
    </font>
    <font>
      <sz val="8"/>
      <name val="Calibri"/>
      <family val="2"/>
      <charset val="204"/>
      <scheme val="minor"/>
    </font>
    <font>
      <b/>
      <sz val="12"/>
      <name val="Arial Narrow"/>
      <family val="2"/>
      <charset val="204"/>
    </font>
    <font>
      <sz val="10"/>
      <name val="Arial Narrow"/>
      <family val="2"/>
      <charset val="204"/>
    </font>
    <font>
      <b/>
      <sz val="11"/>
      <name val="Arial Narrow"/>
      <family val="2"/>
      <charset val="204"/>
    </font>
    <font>
      <sz val="11"/>
      <name val="Arial Narrow"/>
      <family val="2"/>
      <charset val="204"/>
    </font>
    <font>
      <i/>
      <sz val="8"/>
      <name val="Arial Narrow"/>
      <family val="2"/>
      <charset val="204"/>
    </font>
    <font>
      <b/>
      <sz val="12"/>
      <color theme="1"/>
      <name val="Arial Narrow"/>
      <family val="2"/>
      <charset val="204"/>
    </font>
    <font>
      <sz val="12"/>
      <color theme="1"/>
      <name val="Arial Narrow"/>
      <family val="2"/>
      <charset val="204"/>
    </font>
    <font>
      <sz val="11"/>
      <color theme="0" tint="-0.14999847407452621"/>
      <name val="Arial Narrow"/>
      <family val="2"/>
      <charset val="204"/>
    </font>
    <font>
      <sz val="12"/>
      <color theme="1"/>
      <name val="Times New Roman"/>
      <family val="1"/>
      <charset val="204"/>
    </font>
    <font>
      <sz val="8"/>
      <color indexed="8"/>
      <name val="Tahoma"/>
      <family val="2"/>
      <charset val="204"/>
    </font>
    <font>
      <sz val="8"/>
      <color indexed="8"/>
      <name val="Tahoma"/>
      <family val="2"/>
      <charset val="204"/>
    </font>
    <font>
      <sz val="9"/>
      <color indexed="8"/>
      <name val="Tahoma"/>
      <family val="2"/>
      <charset val="204"/>
    </font>
    <font>
      <sz val="9"/>
      <color indexed="8"/>
      <name val="Tahoma"/>
      <family val="2"/>
      <charset val="204"/>
    </font>
    <font>
      <sz val="13"/>
      <color theme="1"/>
      <name val="Arial Narrow"/>
      <family val="2"/>
      <charset val="204"/>
    </font>
    <font>
      <i/>
      <sz val="8"/>
      <color theme="1"/>
      <name val="Arial Narrow"/>
      <family val="2"/>
      <charset val="204"/>
    </font>
    <font>
      <i/>
      <sz val="12"/>
      <color theme="1"/>
      <name val="Arial Narrow"/>
      <family val="2"/>
      <charset val="204"/>
    </font>
    <font>
      <b/>
      <sz val="11"/>
      <color theme="1"/>
      <name val="Arial Narrow"/>
      <family val="2"/>
      <charset val="204"/>
    </font>
    <font>
      <b/>
      <sz val="18"/>
      <color rgb="FF000000"/>
      <name val="Arial Narrow"/>
      <family val="2"/>
      <charset val="204"/>
    </font>
    <font>
      <u/>
      <sz val="13"/>
      <color theme="1"/>
      <name val="Arial Narrow"/>
      <family val="2"/>
      <charset val="204"/>
    </font>
    <font>
      <u val="singleAccounting"/>
      <sz val="14"/>
      <color theme="1"/>
      <name val="Arial Narrow"/>
      <family val="2"/>
      <charset val="204"/>
    </font>
    <font>
      <i/>
      <sz val="12"/>
      <name val="Arial Narrow"/>
      <family val="2"/>
      <charset val="204"/>
    </font>
    <font>
      <u/>
      <sz val="12"/>
      <name val="Arial Narrow"/>
      <family val="2"/>
      <charset val="204"/>
    </font>
    <font>
      <b/>
      <sz val="12"/>
      <name val="Times New Roman"/>
      <family val="1"/>
      <charset val="204"/>
    </font>
  </fonts>
  <fills count="10">
    <fill>
      <patternFill patternType="none"/>
    </fill>
    <fill>
      <patternFill patternType="gray125"/>
    </fill>
    <fill>
      <patternFill patternType="solid">
        <fgColor rgb="FFC6EFCE"/>
      </patternFill>
    </fill>
    <fill>
      <patternFill patternType="solid">
        <fgColor rgb="FFFFEB9C"/>
      </patternFill>
    </fill>
    <fill>
      <patternFill patternType="solid">
        <fgColor rgb="FFF2F2F2"/>
      </patternFill>
    </fill>
    <fill>
      <patternFill patternType="solid">
        <fgColor rgb="FF92D050"/>
        <bgColor indexed="64"/>
      </patternFill>
    </fill>
    <fill>
      <patternFill patternType="solid">
        <fgColor theme="0"/>
        <bgColor indexed="64"/>
      </patternFill>
    </fill>
    <fill>
      <patternFill patternType="solid">
        <fgColor rgb="FF00B050"/>
        <bgColor indexed="64"/>
      </patternFill>
    </fill>
    <fill>
      <patternFill patternType="solid">
        <fgColor rgb="FFFFFF00"/>
        <bgColor indexed="64"/>
      </patternFill>
    </fill>
    <fill>
      <patternFill patternType="solid">
        <fgColor theme="9" tint="0.79998168889431442"/>
        <bgColor indexed="64"/>
      </patternFill>
    </fill>
  </fills>
  <borders count="43">
    <border>
      <left/>
      <right/>
      <top/>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rgb="FF3F3F3F"/>
      </right>
      <top style="medium">
        <color indexed="64"/>
      </top>
      <bottom/>
      <diagonal/>
    </border>
    <border>
      <left style="thin">
        <color rgb="FF3F3F3F"/>
      </left>
      <right/>
      <top style="medium">
        <color indexed="64"/>
      </top>
      <bottom/>
      <diagonal/>
    </border>
    <border>
      <left/>
      <right style="thin">
        <color rgb="FF3F3F3F"/>
      </right>
      <top style="medium">
        <color indexed="64"/>
      </top>
      <bottom/>
      <diagonal/>
    </border>
    <border>
      <left style="thin">
        <color rgb="FF3F3F3F"/>
      </left>
      <right style="thin">
        <color rgb="FF3F3F3F"/>
      </right>
      <top style="medium">
        <color indexed="64"/>
      </top>
      <bottom/>
      <diagonal/>
    </border>
    <border>
      <left style="thin">
        <color rgb="FF3F3F3F"/>
      </left>
      <right style="medium">
        <color indexed="64"/>
      </right>
      <top style="medium">
        <color indexed="64"/>
      </top>
      <bottom/>
      <diagonal/>
    </border>
    <border>
      <left style="medium">
        <color indexed="64"/>
      </left>
      <right style="thin">
        <color rgb="FF3F3F3F"/>
      </right>
      <top style="thin">
        <color rgb="FF3F3F3F"/>
      </top>
      <bottom style="thin">
        <color rgb="FF3F3F3F"/>
      </bottom>
      <diagonal/>
    </border>
    <border>
      <left style="thin">
        <color rgb="FF3F3F3F"/>
      </left>
      <right style="medium">
        <color indexed="64"/>
      </right>
      <top style="thin">
        <color rgb="FF3F3F3F"/>
      </top>
      <bottom style="thin">
        <color rgb="FF3F3F3F"/>
      </bottom>
      <diagonal/>
    </border>
    <border>
      <left style="medium">
        <color indexed="64"/>
      </left>
      <right style="thin">
        <color rgb="FF3F3F3F"/>
      </right>
      <top style="thin">
        <color rgb="FF3F3F3F"/>
      </top>
      <bottom style="medium">
        <color indexed="64"/>
      </bottom>
      <diagonal/>
    </border>
    <border>
      <left style="medium">
        <color indexed="64"/>
      </left>
      <right style="thin">
        <color rgb="FF3F3F3F"/>
      </right>
      <top/>
      <bottom style="thin">
        <color rgb="FF3F3F3F"/>
      </bottom>
      <diagonal/>
    </border>
    <border>
      <left style="thin">
        <color rgb="FF3F3F3F"/>
      </left>
      <right style="medium">
        <color indexed="64"/>
      </right>
      <top/>
      <bottom style="thin">
        <color rgb="FF3F3F3F"/>
      </bottom>
      <diagonal/>
    </border>
    <border>
      <left style="medium">
        <color indexed="64"/>
      </left>
      <right style="thin">
        <color rgb="FF3F3F3F"/>
      </right>
      <top/>
      <bottom style="medium">
        <color indexed="64"/>
      </bottom>
      <diagonal/>
    </border>
    <border>
      <left style="thin">
        <color rgb="FF3F3F3F"/>
      </left>
      <right/>
      <top/>
      <bottom style="medium">
        <color indexed="64"/>
      </bottom>
      <diagonal/>
    </border>
    <border>
      <left/>
      <right style="thin">
        <color rgb="FF3F3F3F"/>
      </right>
      <top/>
      <bottom style="medium">
        <color indexed="64"/>
      </bottom>
      <diagonal/>
    </border>
    <border>
      <left style="thin">
        <color rgb="FF3F3F3F"/>
      </left>
      <right style="thin">
        <color rgb="FF3F3F3F"/>
      </right>
      <top/>
      <bottom style="medium">
        <color indexed="64"/>
      </bottom>
      <diagonal/>
    </border>
    <border>
      <left style="thin">
        <color rgb="FF3F3F3F"/>
      </left>
      <right style="medium">
        <color indexed="64"/>
      </right>
      <top/>
      <bottom style="medium">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9">
    <xf numFmtId="0" fontId="0" fillId="0" borderId="0"/>
    <xf numFmtId="0" fontId="2" fillId="2" borderId="0" applyNumberFormat="0" applyBorder="0" applyAlignment="0" applyProtection="0"/>
    <xf numFmtId="0" fontId="3" fillId="3" borderId="0" applyNumberFormat="0" applyBorder="0" applyAlignment="0" applyProtection="0"/>
    <xf numFmtId="0" fontId="4" fillId="4" borderId="1" applyNumberFormat="0" applyAlignment="0" applyProtection="0"/>
    <xf numFmtId="43" fontId="1" fillId="0" borderId="0" applyFont="0" applyFill="0" applyBorder="0" applyAlignment="0" applyProtection="0"/>
    <xf numFmtId="0" fontId="24" fillId="0" borderId="0"/>
    <xf numFmtId="0" fontId="26" fillId="0" borderId="0"/>
    <xf numFmtId="0" fontId="27" fillId="0" borderId="0"/>
    <xf numFmtId="0" fontId="25" fillId="0" borderId="0"/>
  </cellStyleXfs>
  <cellXfs count="337">
    <xf numFmtId="0" fontId="0" fillId="0" borderId="0" xfId="0"/>
    <xf numFmtId="0" fontId="9" fillId="0" borderId="0" xfId="0" applyFont="1"/>
    <xf numFmtId="0" fontId="6" fillId="0" borderId="2" xfId="0" applyFont="1" applyBorder="1" applyAlignment="1">
      <alignment horizontal="justify" vertical="center" wrapText="1"/>
    </xf>
    <xf numFmtId="0" fontId="6" fillId="0" borderId="2" xfId="0" applyFont="1" applyBorder="1" applyAlignment="1">
      <alignment horizontal="left" vertical="center" wrapText="1"/>
    </xf>
    <xf numFmtId="0" fontId="7" fillId="0" borderId="2" xfId="0" applyFont="1" applyBorder="1" applyAlignment="1">
      <alignment horizontal="left" vertical="center" wrapText="1"/>
    </xf>
    <xf numFmtId="0" fontId="9" fillId="0" borderId="0" xfId="0" applyFont="1" applyAlignment="1">
      <alignment horizontal="left"/>
    </xf>
    <xf numFmtId="0" fontId="8" fillId="0" borderId="0" xfId="0" applyFont="1" applyAlignment="1">
      <alignment vertical="center"/>
    </xf>
    <xf numFmtId="0" fontId="7" fillId="0" borderId="0" xfId="0" applyFont="1" applyAlignment="1">
      <alignment vertical="center"/>
    </xf>
    <xf numFmtId="0" fontId="6" fillId="0" borderId="0" xfId="0" applyFont="1" applyAlignment="1">
      <alignment vertical="center"/>
    </xf>
    <xf numFmtId="0" fontId="8" fillId="0" borderId="0" xfId="0" applyFont="1" applyAlignment="1">
      <alignment horizontal="left"/>
    </xf>
    <xf numFmtId="0" fontId="7" fillId="0" borderId="0" xfId="0" applyFont="1"/>
    <xf numFmtId="0" fontId="8" fillId="0" borderId="0" xfId="0" applyFont="1"/>
    <xf numFmtId="0" fontId="6" fillId="0" borderId="0" xfId="0" applyFont="1" applyAlignment="1">
      <alignment horizontal="left"/>
    </xf>
    <xf numFmtId="0" fontId="11" fillId="0" borderId="0" xfId="0" applyFont="1" applyAlignment="1">
      <alignment horizontal="center"/>
    </xf>
    <xf numFmtId="0" fontId="7" fillId="0" borderId="0" xfId="0" applyFont="1" applyAlignment="1">
      <alignment horizontal="left"/>
    </xf>
    <xf numFmtId="0" fontId="9" fillId="0" borderId="0" xfId="0" applyFont="1" applyAlignment="1">
      <alignment horizontal="center" wrapText="1"/>
    </xf>
    <xf numFmtId="0" fontId="9" fillId="0" borderId="0" xfId="0" applyFont="1" applyAlignment="1">
      <alignment horizontal="center" vertical="center"/>
    </xf>
    <xf numFmtId="0" fontId="8" fillId="0" borderId="0" xfId="0" applyFont="1" applyAlignment="1">
      <alignment horizontal="left" vertical="center"/>
    </xf>
    <xf numFmtId="0" fontId="9" fillId="0" borderId="0" xfId="0" applyFont="1" applyAlignment="1">
      <alignment horizontal="left" vertical="top"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4" xfId="3" applyFont="1" applyFill="1" applyBorder="1" applyAlignment="1">
      <alignment horizontal="center" vertical="center" wrapText="1"/>
    </xf>
    <xf numFmtId="0" fontId="12" fillId="0" borderId="6" xfId="2" applyFont="1" applyFill="1" applyBorder="1" applyAlignment="1">
      <alignment horizontal="center" vertical="center" wrapText="1"/>
    </xf>
    <xf numFmtId="0" fontId="12" fillId="0" borderId="6" xfId="1" applyFont="1" applyFill="1" applyBorder="1" applyAlignment="1">
      <alignment horizontal="center" vertical="center" wrapText="1"/>
    </xf>
    <xf numFmtId="0" fontId="12" fillId="0" borderId="25" xfId="3" applyFont="1" applyFill="1" applyBorder="1" applyAlignment="1">
      <alignment horizontal="center" vertical="center" wrapText="1"/>
    </xf>
    <xf numFmtId="0" fontId="11" fillId="0" borderId="0" xfId="0" applyFont="1" applyAlignment="1">
      <alignment horizontal="left"/>
    </xf>
    <xf numFmtId="0" fontId="11" fillId="0" borderId="0" xfId="0" applyFont="1" applyAlignment="1">
      <alignment vertical="center"/>
    </xf>
    <xf numFmtId="0" fontId="12" fillId="0" borderId="2" xfId="0" applyFont="1" applyBorder="1" applyAlignment="1">
      <alignment horizontal="center" vertical="center" wrapText="1"/>
    </xf>
    <xf numFmtId="0" fontId="17" fillId="0" borderId="0" xfId="0" applyFont="1" applyAlignment="1">
      <alignment horizontal="center" vertical="center"/>
    </xf>
    <xf numFmtId="0" fontId="18" fillId="0" borderId="0" xfId="0" applyFont="1" applyAlignment="1">
      <alignment vertical="center"/>
    </xf>
    <xf numFmtId="0" fontId="18" fillId="0" borderId="0" xfId="0" applyFont="1" applyAlignment="1">
      <alignment horizontal="center" vertical="center"/>
    </xf>
    <xf numFmtId="0" fontId="17" fillId="0" borderId="0" xfId="0" applyFont="1" applyAlignment="1">
      <alignment vertical="center"/>
    </xf>
    <xf numFmtId="1" fontId="11" fillId="0" borderId="0" xfId="0" applyNumberFormat="1" applyFont="1" applyAlignment="1">
      <alignment vertical="center"/>
    </xf>
    <xf numFmtId="1" fontId="18" fillId="0" borderId="0" xfId="0" applyNumberFormat="1" applyFont="1" applyAlignment="1">
      <alignment vertical="center"/>
    </xf>
    <xf numFmtId="0" fontId="15" fillId="0" borderId="0" xfId="0" applyFont="1" applyAlignment="1">
      <alignment horizontal="left" vertical="center"/>
    </xf>
    <xf numFmtId="0" fontId="15" fillId="0" borderId="0" xfId="0" applyFont="1" applyAlignment="1">
      <alignment vertical="center" wrapText="1"/>
    </xf>
    <xf numFmtId="0" fontId="16" fillId="0" borderId="0" xfId="0" applyFont="1" applyAlignment="1">
      <alignment vertical="center"/>
    </xf>
    <xf numFmtId="0" fontId="5" fillId="0" borderId="0" xfId="0" applyFont="1" applyAlignment="1">
      <alignment horizontal="left" vertical="center" wrapText="1"/>
    </xf>
    <xf numFmtId="0" fontId="5" fillId="0" borderId="0" xfId="0" applyFont="1" applyAlignment="1">
      <alignment horizontal="left" vertical="center"/>
    </xf>
    <xf numFmtId="0" fontId="5" fillId="0" borderId="0" xfId="0" applyFont="1" applyAlignment="1">
      <alignment vertical="center" wrapText="1"/>
    </xf>
    <xf numFmtId="0" fontId="18" fillId="0" borderId="0" xfId="0" applyFont="1" applyAlignment="1">
      <alignment vertical="center" wrapText="1"/>
    </xf>
    <xf numFmtId="0" fontId="22" fillId="0" borderId="0" xfId="0" applyFont="1" applyAlignment="1">
      <alignment vertical="center"/>
    </xf>
    <xf numFmtId="0" fontId="8" fillId="5" borderId="0" xfId="0" applyFont="1" applyFill="1" applyAlignment="1">
      <alignment horizontal="left"/>
    </xf>
    <xf numFmtId="0" fontId="23" fillId="0" borderId="0" xfId="0" applyFont="1" applyAlignment="1">
      <alignment horizontal="justify" vertical="center"/>
    </xf>
    <xf numFmtId="0" fontId="8" fillId="7" borderId="0" xfId="0" applyFont="1" applyFill="1" applyAlignment="1">
      <alignment horizontal="left" vertical="center"/>
    </xf>
    <xf numFmtId="0" fontId="18" fillId="8" borderId="0" xfId="0" applyFont="1" applyFill="1" applyAlignment="1">
      <alignment horizontal="center" vertical="center"/>
    </xf>
    <xf numFmtId="0" fontId="18" fillId="5" borderId="0" xfId="0" applyFont="1" applyFill="1" applyAlignment="1">
      <alignment horizontal="center" vertical="center"/>
    </xf>
    <xf numFmtId="0" fontId="18" fillId="0" borderId="0" xfId="0" applyFont="1" applyFill="1" applyAlignment="1">
      <alignment horizontal="center" vertical="center"/>
    </xf>
    <xf numFmtId="0" fontId="18" fillId="0" borderId="0" xfId="0" applyFont="1" applyFill="1" applyBorder="1" applyAlignment="1">
      <alignment vertical="center"/>
    </xf>
    <xf numFmtId="0" fontId="18" fillId="0" borderId="0" xfId="0" applyFont="1" applyFill="1" applyBorder="1" applyAlignment="1">
      <alignment horizontal="center" vertical="center"/>
    </xf>
    <xf numFmtId="0" fontId="17" fillId="0" borderId="0" xfId="0" applyFont="1" applyFill="1" applyBorder="1" applyAlignment="1">
      <alignment vertical="center"/>
    </xf>
    <xf numFmtId="0" fontId="17" fillId="0" borderId="0" xfId="0" applyFont="1" applyFill="1" applyBorder="1" applyAlignment="1">
      <alignment horizontal="center" vertical="center"/>
    </xf>
    <xf numFmtId="0" fontId="5" fillId="0" borderId="2" xfId="0" applyFont="1" applyBorder="1" applyAlignment="1">
      <alignment horizontal="center" vertical="center" textRotation="90" wrapText="1"/>
    </xf>
    <xf numFmtId="0" fontId="17" fillId="0" borderId="0" xfId="0" applyFont="1" applyBorder="1" applyAlignment="1">
      <alignment horizontal="center" vertical="center"/>
    </xf>
    <xf numFmtId="0" fontId="18" fillId="0" borderId="0" xfId="0" applyFont="1" applyBorder="1" applyAlignment="1">
      <alignment vertical="center"/>
    </xf>
    <xf numFmtId="0" fontId="15" fillId="0" borderId="2" xfId="0" applyFont="1" applyFill="1" applyBorder="1" applyAlignment="1">
      <alignment horizontal="center" vertical="center"/>
    </xf>
    <xf numFmtId="164" fontId="11" fillId="0" borderId="0" xfId="0" applyNumberFormat="1" applyFont="1" applyAlignment="1">
      <alignment vertical="center"/>
    </xf>
    <xf numFmtId="0" fontId="5" fillId="0" borderId="2" xfId="0" applyFont="1" applyFill="1" applyBorder="1" applyAlignment="1">
      <alignment horizontal="center" vertical="center" wrapText="1"/>
    </xf>
    <xf numFmtId="0" fontId="9" fillId="0" borderId="0" xfId="0" applyFont="1" applyBorder="1"/>
    <xf numFmtId="0" fontId="9" fillId="0" borderId="0" xfId="0" applyFont="1" applyBorder="1" applyAlignment="1">
      <alignment horizontal="right"/>
    </xf>
    <xf numFmtId="0" fontId="7" fillId="0" borderId="0" xfId="0" applyFont="1" applyBorder="1" applyAlignment="1">
      <alignment horizontal="center" vertical="center"/>
    </xf>
    <xf numFmtId="0" fontId="8" fillId="0" borderId="0" xfId="0" applyFont="1" applyBorder="1" applyAlignment="1">
      <alignment vertical="center"/>
    </xf>
    <xf numFmtId="0" fontId="10" fillId="0" borderId="0" xfId="0" applyFont="1" applyBorder="1"/>
    <xf numFmtId="0" fontId="7" fillId="0" borderId="0" xfId="0" applyFont="1" applyBorder="1" applyAlignment="1">
      <alignment vertical="center"/>
    </xf>
    <xf numFmtId="0" fontId="9" fillId="0" borderId="0" xfId="0" applyFont="1" applyBorder="1" applyAlignment="1">
      <alignment horizontal="center"/>
    </xf>
    <xf numFmtId="43" fontId="10" fillId="0" borderId="0" xfId="4" applyFont="1" applyBorder="1" applyAlignment="1">
      <alignment wrapText="1"/>
    </xf>
    <xf numFmtId="0" fontId="10" fillId="0" borderId="0" xfId="0" applyFont="1" applyBorder="1" applyAlignment="1"/>
    <xf numFmtId="0" fontId="9" fillId="0" borderId="0" xfId="0" applyFont="1" applyBorder="1" applyAlignment="1"/>
    <xf numFmtId="0" fontId="11" fillId="0" borderId="0" xfId="0" applyFont="1" applyBorder="1" applyAlignment="1">
      <alignment vertical="center"/>
    </xf>
    <xf numFmtId="0" fontId="9" fillId="0" borderId="31" xfId="0" applyFont="1" applyBorder="1"/>
    <xf numFmtId="0" fontId="28" fillId="0" borderId="0" xfId="0" applyFont="1" applyBorder="1" applyAlignment="1"/>
    <xf numFmtId="0" fontId="9" fillId="0" borderId="31" xfId="0" applyFont="1" applyBorder="1" applyAlignment="1">
      <alignment horizontal="center"/>
    </xf>
    <xf numFmtId="0" fontId="29" fillId="0" borderId="0" xfId="0" applyFont="1" applyBorder="1" applyAlignment="1"/>
    <xf numFmtId="0" fontId="28" fillId="0" borderId="0" xfId="0" applyFont="1" applyBorder="1" applyAlignment="1">
      <alignment horizontal="center"/>
    </xf>
    <xf numFmtId="0" fontId="29" fillId="0" borderId="0" xfId="0" applyFont="1" applyBorder="1" applyAlignment="1">
      <alignment horizontal="center" vertical="center"/>
    </xf>
    <xf numFmtId="43" fontId="10" fillId="0" borderId="0" xfId="4" applyFont="1" applyBorder="1" applyAlignment="1">
      <alignment vertical="center" wrapText="1"/>
    </xf>
    <xf numFmtId="0" fontId="20" fillId="0" borderId="0" xfId="0" applyFont="1" applyBorder="1" applyAlignment="1">
      <alignment wrapText="1"/>
    </xf>
    <xf numFmtId="0" fontId="9" fillId="0" borderId="31" xfId="0" applyFont="1" applyBorder="1" applyAlignment="1">
      <alignment horizontal="center" wrapText="1"/>
    </xf>
    <xf numFmtId="0" fontId="5" fillId="0" borderId="0" xfId="0" applyFont="1" applyAlignment="1">
      <alignment horizontal="left"/>
    </xf>
    <xf numFmtId="0" fontId="15" fillId="0" borderId="0" xfId="0" applyFont="1" applyAlignment="1">
      <alignment horizontal="left"/>
    </xf>
    <xf numFmtId="49" fontId="5" fillId="0" borderId="0" xfId="0" applyNumberFormat="1" applyFont="1" applyAlignment="1">
      <alignment horizontal="left"/>
    </xf>
    <xf numFmtId="0" fontId="5" fillId="0" borderId="0" xfId="0" applyFont="1" applyAlignment="1">
      <alignment vertical="top" wrapText="1"/>
    </xf>
    <xf numFmtId="0" fontId="21" fillId="0" borderId="0" xfId="0" applyFont="1" applyAlignment="1">
      <alignment horizontal="left"/>
    </xf>
    <xf numFmtId="0" fontId="5" fillId="0" borderId="0" xfId="0" applyFont="1"/>
    <xf numFmtId="49" fontId="5" fillId="0" borderId="7" xfId="0" applyNumberFormat="1" applyFont="1" applyBorder="1" applyAlignment="1">
      <alignment horizontal="left"/>
    </xf>
    <xf numFmtId="14" fontId="5" fillId="0" borderId="0" xfId="0" applyNumberFormat="1" applyFont="1"/>
    <xf numFmtId="0" fontId="21" fillId="0" borderId="0" xfId="0" applyFont="1" applyAlignment="1">
      <alignment horizontal="left" vertical="top" wrapText="1"/>
    </xf>
    <xf numFmtId="0" fontId="8" fillId="0" borderId="6" xfId="0" applyFont="1" applyBorder="1" applyAlignment="1">
      <alignment horizontal="left" vertical="center" wrapText="1"/>
    </xf>
    <xf numFmtId="0" fontId="8" fillId="0" borderId="6" xfId="0" applyFont="1" applyFill="1" applyBorder="1" applyAlignment="1">
      <alignment horizontal="center" vertical="center" wrapText="1"/>
    </xf>
    <xf numFmtId="0" fontId="8" fillId="0" borderId="39" xfId="0" applyFont="1" applyFill="1" applyBorder="1" applyAlignment="1">
      <alignment horizontal="center" vertical="center" wrapText="1"/>
    </xf>
    <xf numFmtId="0" fontId="11" fillId="0" borderId="2" xfId="0" applyFont="1" applyBorder="1" applyAlignment="1">
      <alignment horizontal="left" vertical="center" wrapText="1"/>
    </xf>
    <xf numFmtId="0" fontId="8" fillId="0" borderId="2" xfId="0" applyFont="1" applyBorder="1" applyAlignment="1">
      <alignment horizontal="center" vertical="center" wrapText="1"/>
    </xf>
    <xf numFmtId="1" fontId="11" fillId="0" borderId="2" xfId="0" applyNumberFormat="1" applyFont="1" applyBorder="1" applyAlignment="1">
      <alignment horizontal="center" vertical="center" wrapText="1"/>
    </xf>
    <xf numFmtId="1" fontId="11" fillId="0" borderId="2" xfId="0" applyNumberFormat="1" applyFont="1" applyFill="1" applyBorder="1" applyAlignment="1">
      <alignment horizontal="center" vertical="center" wrapText="1"/>
    </xf>
    <xf numFmtId="0" fontId="8" fillId="0" borderId="2" xfId="0" applyFont="1" applyFill="1" applyBorder="1" applyAlignment="1">
      <alignment horizontal="left"/>
    </xf>
    <xf numFmtId="0" fontId="8" fillId="0" borderId="2" xfId="0" applyFont="1" applyBorder="1" applyAlignment="1">
      <alignment horizontal="justify" vertical="center" wrapText="1"/>
    </xf>
    <xf numFmtId="0" fontId="11" fillId="0" borderId="2" xfId="0" applyFont="1" applyBorder="1" applyAlignment="1">
      <alignment horizontal="left"/>
    </xf>
    <xf numFmtId="0" fontId="8" fillId="0" borderId="8" xfId="0" applyFont="1" applyBorder="1" applyAlignment="1">
      <alignment horizontal="justify" vertical="center" wrapText="1"/>
    </xf>
    <xf numFmtId="0" fontId="11" fillId="0" borderId="2" xfId="0" applyFont="1" applyBorder="1" applyAlignment="1">
      <alignment horizontal="left" wrapText="1"/>
    </xf>
    <xf numFmtId="0" fontId="8" fillId="0" borderId="8" xfId="0" applyFont="1" applyFill="1" applyBorder="1" applyAlignment="1">
      <alignment horizontal="left"/>
    </xf>
    <xf numFmtId="0" fontId="11" fillId="0" borderId="2" xfId="0" applyFont="1" applyFill="1" applyBorder="1" applyAlignment="1">
      <alignment vertical="center" wrapText="1"/>
    </xf>
    <xf numFmtId="0" fontId="11" fillId="0" borderId="4" xfId="0" applyFont="1" applyFill="1" applyBorder="1" applyAlignment="1">
      <alignment horizontal="left" vertical="center"/>
    </xf>
    <xf numFmtId="0" fontId="11" fillId="0" borderId="4" xfId="0" applyFont="1" applyFill="1" applyBorder="1" applyAlignment="1">
      <alignment vertical="center" wrapText="1"/>
    </xf>
    <xf numFmtId="0" fontId="37" fillId="0" borderId="2" xfId="0" applyFont="1" applyBorder="1" applyAlignment="1">
      <alignment horizontal="center"/>
    </xf>
    <xf numFmtId="0" fontId="11" fillId="0" borderId="2" xfId="0" applyFont="1" applyBorder="1" applyAlignment="1">
      <alignment horizontal="center"/>
    </xf>
    <xf numFmtId="0" fontId="11" fillId="0" borderId="2" xfId="0" applyFont="1" applyFill="1" applyBorder="1" applyAlignment="1">
      <alignment horizontal="left" vertical="center"/>
    </xf>
    <xf numFmtId="0" fontId="8" fillId="0" borderId="6" xfId="0" applyFont="1" applyBorder="1" applyAlignment="1">
      <alignment horizontal="center" vertical="center" wrapText="1"/>
    </xf>
    <xf numFmtId="0" fontId="11" fillId="0" borderId="7" xfId="0" applyFont="1" applyBorder="1" applyAlignment="1">
      <alignment horizontal="left" wrapText="1"/>
    </xf>
    <xf numFmtId="0" fontId="8" fillId="0" borderId="2" xfId="0" applyFont="1" applyBorder="1" applyAlignment="1">
      <alignment horizontal="left"/>
    </xf>
    <xf numFmtId="0" fontId="11" fillId="0" borderId="2" xfId="0" applyFont="1" applyFill="1" applyBorder="1" applyAlignment="1">
      <alignment horizontal="left"/>
    </xf>
    <xf numFmtId="0" fontId="9" fillId="0" borderId="0" xfId="0" applyFont="1" applyAlignment="1"/>
    <xf numFmtId="0" fontId="11" fillId="0" borderId="2" xfId="0" applyFont="1" applyBorder="1" applyAlignment="1"/>
    <xf numFmtId="0" fontId="11" fillId="0" borderId="39" xfId="0" applyFont="1" applyFill="1" applyBorder="1" applyAlignment="1">
      <alignment horizontal="left"/>
    </xf>
    <xf numFmtId="0" fontId="9" fillId="0" borderId="2" xfId="0" applyFont="1" applyBorder="1" applyAlignment="1">
      <alignment vertical="center" wrapText="1"/>
    </xf>
    <xf numFmtId="0" fontId="10" fillId="0" borderId="2" xfId="0" applyFont="1" applyBorder="1" applyAlignment="1">
      <alignment wrapText="1"/>
    </xf>
    <xf numFmtId="0" fontId="9" fillId="0" borderId="8" xfId="0" applyFont="1" applyBorder="1" applyAlignment="1">
      <alignment wrapText="1"/>
    </xf>
    <xf numFmtId="0" fontId="10" fillId="0" borderId="8" xfId="0" applyFont="1" applyBorder="1" applyAlignment="1">
      <alignment wrapText="1"/>
    </xf>
    <xf numFmtId="0" fontId="9" fillId="0" borderId="3" xfId="0" applyFont="1" applyBorder="1" applyAlignment="1">
      <alignment wrapText="1"/>
    </xf>
    <xf numFmtId="0" fontId="11" fillId="0" borderId="8" xfId="0" applyFont="1" applyFill="1" applyBorder="1" applyAlignment="1">
      <alignment vertical="center" wrapText="1"/>
    </xf>
    <xf numFmtId="0" fontId="9" fillId="0" borderId="2" xfId="0" applyFont="1" applyBorder="1"/>
    <xf numFmtId="0" fontId="10" fillId="0" borderId="0" xfId="0" applyFont="1" applyAlignment="1">
      <alignment vertical="center"/>
    </xf>
    <xf numFmtId="0" fontId="7" fillId="0" borderId="8" xfId="0" applyFont="1" applyBorder="1" applyAlignment="1">
      <alignment horizontal="left" vertical="center" wrapText="1"/>
    </xf>
    <xf numFmtId="0" fontId="9" fillId="0" borderId="2" xfId="0" applyFont="1" applyBorder="1" applyAlignment="1">
      <alignment vertical="center"/>
    </xf>
    <xf numFmtId="0" fontId="10" fillId="0" borderId="2" xfId="0" applyFont="1" applyBorder="1" applyAlignment="1">
      <alignment vertical="center"/>
    </xf>
    <xf numFmtId="0" fontId="9" fillId="0" borderId="2" xfId="0" applyFont="1" applyBorder="1" applyAlignment="1">
      <alignment horizontal="justify" vertical="center"/>
    </xf>
    <xf numFmtId="0" fontId="5" fillId="6" borderId="8" xfId="0" applyFont="1" applyFill="1" applyBorder="1" applyAlignment="1">
      <alignment horizontal="center"/>
    </xf>
    <xf numFmtId="0" fontId="5" fillId="0" borderId="8" xfId="0" applyFont="1" applyBorder="1" applyAlignment="1">
      <alignment horizontal="center"/>
    </xf>
    <xf numFmtId="0" fontId="5" fillId="0" borderId="2" xfId="0" applyFont="1" applyBorder="1" applyAlignment="1">
      <alignment horizontal="center"/>
    </xf>
    <xf numFmtId="0" fontId="5" fillId="6" borderId="2" xfId="0" applyFont="1" applyFill="1" applyBorder="1" applyAlignment="1">
      <alignment horizontal="left"/>
    </xf>
    <xf numFmtId="0" fontId="5" fillId="6" borderId="8" xfId="0" applyFont="1" applyFill="1" applyBorder="1" applyAlignment="1">
      <alignment horizontal="left" wrapText="1"/>
    </xf>
    <xf numFmtId="0" fontId="5" fillId="6" borderId="2" xfId="0" applyFont="1" applyFill="1" applyBorder="1" applyAlignment="1">
      <alignment horizontal="left" wrapText="1"/>
    </xf>
    <xf numFmtId="49" fontId="5" fillId="6" borderId="2" xfId="0" applyNumberFormat="1" applyFont="1" applyFill="1" applyBorder="1" applyAlignment="1">
      <alignment horizontal="center" wrapText="1"/>
    </xf>
    <xf numFmtId="0" fontId="5" fillId="6" borderId="2" xfId="0" applyFont="1" applyFill="1" applyBorder="1" applyAlignment="1">
      <alignment horizontal="center" wrapText="1"/>
    </xf>
    <xf numFmtId="0" fontId="5" fillId="6" borderId="2" xfId="0" applyFont="1" applyFill="1" applyBorder="1" applyAlignment="1">
      <alignment wrapText="1"/>
    </xf>
    <xf numFmtId="49" fontId="5" fillId="0" borderId="2" xfId="0" applyNumberFormat="1" applyFont="1" applyBorder="1" applyAlignment="1">
      <alignment horizontal="center" wrapText="1"/>
    </xf>
    <xf numFmtId="0" fontId="5" fillId="0" borderId="2" xfId="0" applyFont="1" applyBorder="1" applyAlignment="1">
      <alignment horizontal="center" wrapText="1"/>
    </xf>
    <xf numFmtId="0" fontId="5" fillId="0" borderId="2" xfId="0" applyFont="1" applyBorder="1" applyAlignment="1">
      <alignment wrapText="1"/>
    </xf>
    <xf numFmtId="0" fontId="21" fillId="0" borderId="2" xfId="0" applyFont="1" applyBorder="1" applyAlignment="1">
      <alignment wrapText="1"/>
    </xf>
    <xf numFmtId="0" fontId="5" fillId="0" borderId="2" xfId="0" applyFont="1" applyFill="1" applyBorder="1" applyAlignment="1">
      <alignment wrapText="1"/>
    </xf>
    <xf numFmtId="0" fontId="21" fillId="0" borderId="8" xfId="0" applyFont="1" applyBorder="1" applyAlignment="1">
      <alignment wrapText="1"/>
    </xf>
    <xf numFmtId="165" fontId="28" fillId="0" borderId="31" xfId="0" applyNumberFormat="1" applyFont="1" applyBorder="1" applyAlignment="1">
      <alignment horizontal="center"/>
    </xf>
    <xf numFmtId="0" fontId="21" fillId="0" borderId="2" xfId="0" applyFont="1" applyBorder="1" applyAlignment="1">
      <alignment vertical="center" wrapText="1"/>
    </xf>
    <xf numFmtId="0" fontId="5" fillId="0" borderId="2" xfId="0" applyFont="1" applyBorder="1" applyAlignment="1">
      <alignment vertical="center"/>
    </xf>
    <xf numFmtId="0" fontId="5" fillId="0" borderId="2" xfId="0" applyFont="1" applyFill="1" applyBorder="1" applyAlignment="1">
      <alignment horizontal="left" vertical="center"/>
    </xf>
    <xf numFmtId="0" fontId="21" fillId="0" borderId="8" xfId="0" applyFont="1" applyBorder="1" applyAlignment="1">
      <alignment vertical="center" wrapText="1"/>
    </xf>
    <xf numFmtId="0" fontId="5" fillId="6" borderId="2" xfId="0" applyFont="1" applyFill="1" applyBorder="1" applyAlignment="1">
      <alignment horizontal="center"/>
    </xf>
    <xf numFmtId="0" fontId="15" fillId="0" borderId="0" xfId="0" applyFont="1" applyBorder="1" applyAlignment="1">
      <alignment horizontal="center" vertical="center"/>
    </xf>
    <xf numFmtId="0" fontId="5" fillId="0" borderId="2" xfId="0" applyFont="1" applyFill="1" applyBorder="1" applyAlignment="1">
      <alignment horizontal="center" vertical="center" wrapText="1"/>
    </xf>
    <xf numFmtId="0" fontId="11" fillId="9" borderId="4" xfId="0" applyFont="1" applyFill="1" applyBorder="1" applyAlignment="1">
      <alignment horizontal="left" vertical="center"/>
    </xf>
    <xf numFmtId="0" fontId="11" fillId="9" borderId="4" xfId="0" applyFont="1" applyFill="1" applyBorder="1" applyAlignment="1">
      <alignment horizontal="left" vertical="center" wrapText="1"/>
    </xf>
    <xf numFmtId="0" fontId="8" fillId="9" borderId="2" xfId="0" applyFont="1" applyFill="1" applyBorder="1" applyAlignment="1">
      <alignment horizontal="center"/>
    </xf>
    <xf numFmtId="49" fontId="8" fillId="9" borderId="2" xfId="0" applyNumberFormat="1" applyFont="1" applyFill="1" applyBorder="1" applyAlignment="1">
      <alignment horizontal="center"/>
    </xf>
    <xf numFmtId="0" fontId="8" fillId="6" borderId="6" xfId="0" applyFont="1" applyFill="1" applyBorder="1" applyAlignment="1">
      <alignment vertical="center" wrapText="1"/>
    </xf>
    <xf numFmtId="0" fontId="8" fillId="9" borderId="8" xfId="0" applyFont="1" applyFill="1" applyBorder="1" applyAlignment="1">
      <alignment horizontal="left"/>
    </xf>
    <xf numFmtId="0" fontId="8" fillId="9" borderId="8" xfId="0" applyFont="1" applyFill="1" applyBorder="1" applyAlignment="1">
      <alignment horizontal="left" wrapText="1"/>
    </xf>
    <xf numFmtId="0" fontId="8" fillId="9" borderId="32" xfId="0" applyFont="1" applyFill="1" applyBorder="1" applyAlignment="1">
      <alignment horizontal="center"/>
    </xf>
    <xf numFmtId="0" fontId="8" fillId="9" borderId="8" xfId="0" applyFont="1" applyFill="1" applyBorder="1" applyAlignment="1">
      <alignment horizontal="left" vertical="center" wrapText="1"/>
    </xf>
    <xf numFmtId="0" fontId="8" fillId="9" borderId="3" xfId="0" applyFont="1" applyFill="1" applyBorder="1" applyAlignment="1">
      <alignment horizontal="left" wrapText="1"/>
    </xf>
    <xf numFmtId="49" fontId="8" fillId="9" borderId="32" xfId="0" applyNumberFormat="1" applyFont="1" applyFill="1" applyBorder="1" applyAlignment="1">
      <alignment horizontal="center"/>
    </xf>
    <xf numFmtId="0" fontId="8" fillId="9" borderId="8" xfId="0" applyFont="1" applyFill="1" applyBorder="1" applyAlignment="1">
      <alignment vertical="center" wrapText="1"/>
    </xf>
    <xf numFmtId="0" fontId="8" fillId="9" borderId="0" xfId="0" applyFont="1" applyFill="1" applyAlignment="1">
      <alignment horizontal="center"/>
    </xf>
    <xf numFmtId="0" fontId="11" fillId="9" borderId="8" xfId="0" applyFont="1" applyFill="1" applyBorder="1" applyAlignment="1">
      <alignment vertical="center" wrapText="1"/>
    </xf>
    <xf numFmtId="0" fontId="21" fillId="0" borderId="0" xfId="0" applyFont="1" applyAlignment="1">
      <alignment horizontal="left"/>
    </xf>
    <xf numFmtId="0" fontId="11" fillId="0" borderId="6" xfId="0" applyFont="1" applyBorder="1" applyAlignment="1">
      <alignment horizontal="left"/>
    </xf>
    <xf numFmtId="0" fontId="8" fillId="6" borderId="21" xfId="3" applyFont="1" applyFill="1" applyBorder="1" applyAlignment="1">
      <alignment horizontal="left" vertical="center" wrapText="1"/>
    </xf>
    <xf numFmtId="0" fontId="8" fillId="6" borderId="2" xfId="2" applyFont="1" applyFill="1" applyBorder="1" applyAlignment="1">
      <alignment horizontal="left" vertical="center" wrapText="1"/>
    </xf>
    <xf numFmtId="0" fontId="8" fillId="6" borderId="8" xfId="0" applyFont="1" applyFill="1" applyBorder="1"/>
    <xf numFmtId="0" fontId="8" fillId="6" borderId="2" xfId="1" applyFont="1" applyFill="1" applyBorder="1" applyAlignment="1">
      <alignment horizontal="left" vertical="center" wrapText="1"/>
    </xf>
    <xf numFmtId="49" fontId="8" fillId="6" borderId="2" xfId="2" applyNumberFormat="1" applyFont="1" applyFill="1" applyBorder="1" applyAlignment="1">
      <alignment horizontal="left" vertical="center" wrapText="1"/>
    </xf>
    <xf numFmtId="0" fontId="11" fillId="6" borderId="22" xfId="3" applyFont="1" applyFill="1" applyBorder="1" applyAlignment="1">
      <alignment horizontal="right" vertical="center" wrapText="1"/>
    </xf>
    <xf numFmtId="0" fontId="8" fillId="6" borderId="2" xfId="2" applyNumberFormat="1" applyFont="1" applyFill="1" applyBorder="1" applyAlignment="1">
      <alignment horizontal="left" vertical="center" wrapText="1"/>
    </xf>
    <xf numFmtId="0" fontId="8" fillId="6" borderId="3" xfId="0" applyFont="1" applyFill="1" applyBorder="1"/>
    <xf numFmtId="0" fontId="8" fillId="6" borderId="4" xfId="2" applyFont="1" applyFill="1" applyBorder="1" applyAlignment="1">
      <alignment horizontal="left" vertical="center" wrapText="1"/>
    </xf>
    <xf numFmtId="0" fontId="8" fillId="6" borderId="4" xfId="1" applyFont="1" applyFill="1" applyBorder="1" applyAlignment="1">
      <alignment horizontal="left" vertical="center" wrapText="1"/>
    </xf>
    <xf numFmtId="0" fontId="11" fillId="6" borderId="23" xfId="3" applyFont="1" applyFill="1" applyBorder="1" applyAlignment="1">
      <alignment horizontal="left" vertical="center" wrapText="1"/>
    </xf>
    <xf numFmtId="0" fontId="11" fillId="6" borderId="14" xfId="2" applyFont="1" applyFill="1" applyBorder="1" applyAlignment="1">
      <alignment horizontal="left" vertical="center" wrapText="1"/>
    </xf>
    <xf numFmtId="0" fontId="11" fillId="6" borderId="14" xfId="2" applyFont="1" applyFill="1" applyBorder="1" applyAlignment="1">
      <alignment horizontal="right" vertical="center" wrapText="1"/>
    </xf>
    <xf numFmtId="1" fontId="11" fillId="6" borderId="14" xfId="2" applyNumberFormat="1" applyFont="1" applyFill="1" applyBorder="1" applyAlignment="1">
      <alignment horizontal="left" vertical="center" wrapText="1"/>
    </xf>
    <xf numFmtId="0" fontId="11" fillId="9" borderId="4" xfId="0" applyFont="1" applyFill="1" applyBorder="1" applyAlignment="1">
      <alignment horizontal="center" wrapText="1"/>
    </xf>
    <xf numFmtId="0" fontId="11" fillId="9" borderId="4" xfId="0" applyFont="1" applyFill="1" applyBorder="1" applyAlignment="1">
      <alignment horizontal="center"/>
    </xf>
    <xf numFmtId="1" fontId="11" fillId="9" borderId="4" xfId="0" applyNumberFormat="1" applyFont="1" applyFill="1" applyBorder="1" applyAlignment="1">
      <alignment horizontal="center"/>
    </xf>
    <xf numFmtId="1" fontId="11" fillId="6" borderId="4" xfId="0" applyNumberFormat="1" applyFont="1" applyFill="1" applyBorder="1" applyAlignment="1">
      <alignment horizontal="center"/>
    </xf>
    <xf numFmtId="1" fontId="8" fillId="9" borderId="2" xfId="0" applyNumberFormat="1" applyFont="1" applyFill="1" applyBorder="1" applyAlignment="1">
      <alignment horizontal="center"/>
    </xf>
    <xf numFmtId="0" fontId="8" fillId="0" borderId="2" xfId="0" applyFont="1" applyFill="1" applyBorder="1" applyAlignment="1">
      <alignment horizontal="center"/>
    </xf>
    <xf numFmtId="1" fontId="8" fillId="6" borderId="6" xfId="0" applyNumberFormat="1" applyFont="1" applyFill="1" applyBorder="1" applyAlignment="1">
      <alignment horizontal="center"/>
    </xf>
    <xf numFmtId="1" fontId="8" fillId="6" borderId="2" xfId="0" applyNumberFormat="1" applyFont="1" applyFill="1" applyBorder="1" applyAlignment="1">
      <alignment horizontal="center"/>
    </xf>
    <xf numFmtId="0" fontId="8" fillId="9" borderId="6" xfId="0" applyFont="1" applyFill="1" applyBorder="1" applyAlignment="1">
      <alignment horizontal="center"/>
    </xf>
    <xf numFmtId="1" fontId="11" fillId="0" borderId="2" xfId="0" applyNumberFormat="1" applyFont="1" applyBorder="1" applyAlignment="1">
      <alignment horizontal="center"/>
    </xf>
    <xf numFmtId="1" fontId="11" fillId="9" borderId="2" xfId="0" applyNumberFormat="1" applyFont="1" applyFill="1" applyBorder="1" applyAlignment="1">
      <alignment horizontal="center"/>
    </xf>
    <xf numFmtId="1" fontId="11" fillId="6" borderId="2" xfId="0" applyNumberFormat="1" applyFont="1" applyFill="1" applyBorder="1" applyAlignment="1">
      <alignment horizontal="center"/>
    </xf>
    <xf numFmtId="0" fontId="18" fillId="0" borderId="2" xfId="0" applyFont="1" applyBorder="1" applyAlignment="1">
      <alignment horizontal="center"/>
    </xf>
    <xf numFmtId="1" fontId="8" fillId="0" borderId="2" xfId="0" applyNumberFormat="1" applyFont="1" applyBorder="1" applyAlignment="1">
      <alignment horizontal="center"/>
    </xf>
    <xf numFmtId="0" fontId="8" fillId="0" borderId="2" xfId="0" applyFont="1" applyBorder="1" applyAlignment="1">
      <alignment horizontal="center"/>
    </xf>
    <xf numFmtId="1" fontId="8" fillId="0" borderId="8" xfId="0" applyNumberFormat="1" applyFont="1" applyBorder="1" applyAlignment="1">
      <alignment horizontal="center"/>
    </xf>
    <xf numFmtId="1" fontId="8" fillId="0" borderId="32" xfId="0" applyNumberFormat="1" applyFont="1" applyBorder="1" applyAlignment="1">
      <alignment horizontal="center"/>
    </xf>
    <xf numFmtId="0" fontId="8" fillId="6" borderId="2" xfId="0" applyFont="1" applyFill="1" applyBorder="1" applyAlignment="1">
      <alignment horizontal="center"/>
    </xf>
    <xf numFmtId="0" fontId="11" fillId="0" borderId="32" xfId="0" applyFont="1" applyBorder="1" applyAlignment="1">
      <alignment horizontal="center" wrapText="1"/>
    </xf>
    <xf numFmtId="0" fontId="11" fillId="0" borderId="2" xfId="0" applyFont="1" applyBorder="1" applyAlignment="1">
      <alignment horizontal="center" wrapText="1"/>
    </xf>
    <xf numFmtId="49" fontId="11" fillId="0" borderId="2" xfId="0" applyNumberFormat="1" applyFont="1" applyBorder="1" applyAlignment="1">
      <alignment horizontal="center"/>
    </xf>
    <xf numFmtId="0" fontId="8" fillId="6" borderId="32" xfId="0" applyFont="1" applyFill="1" applyBorder="1" applyAlignment="1">
      <alignment horizontal="center" wrapText="1"/>
    </xf>
    <xf numFmtId="0" fontId="8" fillId="6" borderId="2" xfId="0" applyFont="1" applyFill="1" applyBorder="1" applyAlignment="1">
      <alignment horizontal="center" wrapText="1"/>
    </xf>
    <xf numFmtId="49" fontId="8" fillId="6" borderId="2" xfId="0" applyNumberFormat="1" applyFont="1" applyFill="1" applyBorder="1" applyAlignment="1">
      <alignment horizontal="center"/>
    </xf>
    <xf numFmtId="1" fontId="8" fillId="6" borderId="32" xfId="0" applyNumberFormat="1" applyFont="1" applyFill="1" applyBorder="1" applyAlignment="1">
      <alignment horizontal="center"/>
    </xf>
    <xf numFmtId="0" fontId="11" fillId="6" borderId="2" xfId="0" applyFont="1" applyFill="1" applyBorder="1" applyAlignment="1">
      <alignment horizontal="center" wrapText="1"/>
    </xf>
    <xf numFmtId="0" fontId="11" fillId="9" borderId="2" xfId="0" applyFont="1" applyFill="1" applyBorder="1" applyAlignment="1">
      <alignment horizontal="center"/>
    </xf>
    <xf numFmtId="0" fontId="11" fillId="6" borderId="2" xfId="0" applyFont="1" applyFill="1" applyBorder="1" applyAlignment="1">
      <alignment horizontal="center"/>
    </xf>
    <xf numFmtId="0" fontId="11" fillId="0" borderId="2" xfId="0" applyFont="1" applyFill="1" applyBorder="1" applyAlignment="1">
      <alignment horizontal="center"/>
    </xf>
    <xf numFmtId="2" fontId="11" fillId="9" borderId="2" xfId="0" applyNumberFormat="1" applyFont="1" applyFill="1" applyBorder="1" applyAlignment="1">
      <alignment horizontal="center"/>
    </xf>
    <xf numFmtId="2" fontId="11" fillId="6" borderId="2" xfId="0" applyNumberFormat="1" applyFont="1" applyFill="1" applyBorder="1" applyAlignment="1">
      <alignment horizontal="center"/>
    </xf>
    <xf numFmtId="1" fontId="11" fillId="0" borderId="2" xfId="0" applyNumberFormat="1" applyFont="1" applyFill="1" applyBorder="1" applyAlignment="1">
      <alignment horizontal="center"/>
    </xf>
    <xf numFmtId="0" fontId="17" fillId="0" borderId="2" xfId="0" applyFont="1" applyBorder="1" applyAlignment="1">
      <alignment horizontal="center"/>
    </xf>
    <xf numFmtId="0" fontId="8" fillId="6" borderId="32" xfId="0" applyFont="1" applyFill="1" applyBorder="1" applyAlignment="1">
      <alignment horizontal="center"/>
    </xf>
    <xf numFmtId="0" fontId="9" fillId="0" borderId="0" xfId="0" applyFont="1" applyBorder="1" applyAlignment="1">
      <alignment horizontal="center"/>
    </xf>
    <xf numFmtId="0" fontId="31" fillId="0" borderId="0" xfId="0" applyFont="1" applyAlignment="1">
      <alignment horizontal="left" wrapText="1"/>
    </xf>
    <xf numFmtId="14" fontId="9" fillId="0" borderId="31" xfId="0" applyNumberFormat="1" applyFont="1" applyBorder="1" applyAlignment="1">
      <alignment horizontal="center"/>
    </xf>
    <xf numFmtId="0" fontId="9" fillId="0" borderId="31" xfId="0" applyFont="1" applyBorder="1" applyAlignment="1">
      <alignment horizontal="center"/>
    </xf>
    <xf numFmtId="0" fontId="33" fillId="0" borderId="0" xfId="0" applyFont="1" applyBorder="1" applyAlignment="1">
      <alignment horizontal="center"/>
    </xf>
    <xf numFmtId="43" fontId="34" fillId="0" borderId="0" xfId="4" applyFont="1" applyBorder="1" applyAlignment="1">
      <alignment horizontal="left" vertical="center" wrapText="1"/>
    </xf>
    <xf numFmtId="43" fontId="9" fillId="0" borderId="0" xfId="4" applyFont="1" applyBorder="1" applyAlignment="1">
      <alignment horizontal="left" vertical="center" wrapText="1"/>
    </xf>
    <xf numFmtId="0" fontId="9" fillId="0" borderId="31" xfId="0" applyFont="1" applyBorder="1" applyAlignment="1">
      <alignment horizontal="left"/>
    </xf>
    <xf numFmtId="0" fontId="20" fillId="0" borderId="0" xfId="0" applyFont="1" applyBorder="1" applyAlignment="1">
      <alignment horizontal="left"/>
    </xf>
    <xf numFmtId="0" fontId="20" fillId="0" borderId="0" xfId="0" applyFont="1" applyBorder="1" applyAlignment="1">
      <alignment horizontal="left" wrapText="1"/>
    </xf>
    <xf numFmtId="0" fontId="31" fillId="0" borderId="0" xfId="0" applyFont="1" applyBorder="1" applyAlignment="1">
      <alignment horizontal="left"/>
    </xf>
    <xf numFmtId="0" fontId="21" fillId="0" borderId="0" xfId="0" applyFont="1" applyBorder="1" applyAlignment="1">
      <alignment horizontal="center"/>
    </xf>
    <xf numFmtId="0" fontId="30" fillId="0" borderId="0" xfId="0" applyFont="1" applyBorder="1" applyAlignment="1">
      <alignment horizontal="left"/>
    </xf>
    <xf numFmtId="43" fontId="13" fillId="0" borderId="0" xfId="4" applyFont="1" applyAlignment="1">
      <alignment vertical="center"/>
    </xf>
    <xf numFmtId="0" fontId="11" fillId="0" borderId="0" xfId="0" applyFont="1" applyBorder="1" applyAlignment="1">
      <alignment horizontal="center" vertical="center"/>
    </xf>
    <xf numFmtId="0" fontId="32" fillId="0" borderId="0" xfId="0" applyFont="1" applyBorder="1" applyAlignment="1">
      <alignment horizontal="center" vertical="center"/>
    </xf>
    <xf numFmtId="0" fontId="8" fillId="0" borderId="0" xfId="0" applyFont="1" applyBorder="1" applyAlignment="1">
      <alignment horizontal="left" vertical="center"/>
    </xf>
    <xf numFmtId="0" fontId="7" fillId="0" borderId="0" xfId="0" applyFont="1" applyAlignment="1">
      <alignment vertical="center"/>
    </xf>
    <xf numFmtId="0" fontId="19" fillId="0" borderId="0" xfId="0" applyFont="1" applyBorder="1" applyAlignment="1">
      <alignment horizontal="center" vertical="center"/>
    </xf>
    <xf numFmtId="0" fontId="20" fillId="0" borderId="0" xfId="0" applyFont="1" applyBorder="1" applyAlignment="1">
      <alignment horizontal="left" vertical="center"/>
    </xf>
    <xf numFmtId="0" fontId="28" fillId="0" borderId="31" xfId="0" applyFont="1" applyBorder="1" applyAlignment="1">
      <alignment horizontal="left"/>
    </xf>
    <xf numFmtId="43" fontId="31" fillId="0" borderId="0" xfId="4" applyFont="1" applyBorder="1" applyAlignment="1">
      <alignment horizontal="left" wrapText="1"/>
    </xf>
    <xf numFmtId="0" fontId="29" fillId="0" borderId="34" xfId="0" applyFont="1" applyBorder="1" applyAlignment="1">
      <alignment horizontal="left" vertical="center"/>
    </xf>
    <xf numFmtId="0" fontId="8" fillId="0" borderId="11" xfId="0" applyFont="1" applyBorder="1" applyAlignment="1">
      <alignment horizontal="center" vertical="center" wrapText="1"/>
    </xf>
    <xf numFmtId="0" fontId="8" fillId="0" borderId="13" xfId="0" applyFont="1" applyBorder="1" applyAlignment="1">
      <alignment horizontal="center" vertical="center" wrapText="1"/>
    </xf>
    <xf numFmtId="0" fontId="11" fillId="0" borderId="0" xfId="0" applyFont="1" applyAlignment="1">
      <alignment horizontal="left"/>
    </xf>
    <xf numFmtId="0" fontId="8" fillId="0" borderId="16" xfId="3" applyFont="1" applyFill="1" applyBorder="1" applyAlignment="1">
      <alignment horizontal="center" vertical="center" wrapText="1"/>
    </xf>
    <xf numFmtId="0" fontId="8" fillId="0" borderId="26" xfId="3" applyFont="1" applyFill="1" applyBorder="1" applyAlignment="1">
      <alignment horizontal="center" vertical="center" wrapText="1"/>
    </xf>
    <xf numFmtId="0" fontId="8" fillId="0" borderId="17" xfId="3" applyFont="1" applyFill="1" applyBorder="1" applyAlignment="1">
      <alignment horizontal="center" vertical="center" wrapText="1"/>
    </xf>
    <xf numFmtId="0" fontId="8" fillId="0" borderId="18" xfId="3" applyFont="1" applyFill="1" applyBorder="1" applyAlignment="1">
      <alignment horizontal="center" vertical="center" wrapText="1"/>
    </xf>
    <xf numFmtId="0" fontId="8" fillId="0" borderId="27" xfId="3" applyFont="1" applyFill="1" applyBorder="1" applyAlignment="1">
      <alignment horizontal="center" vertical="center" wrapText="1"/>
    </xf>
    <xf numFmtId="0" fontId="8" fillId="0" borderId="28" xfId="3" applyFont="1" applyFill="1" applyBorder="1" applyAlignment="1">
      <alignment horizontal="center" vertical="center" wrapText="1"/>
    </xf>
    <xf numFmtId="0" fontId="8" fillId="0" borderId="19" xfId="3" applyFont="1" applyFill="1" applyBorder="1" applyAlignment="1">
      <alignment horizontal="center" vertical="center" wrapText="1"/>
    </xf>
    <xf numFmtId="0" fontId="8" fillId="0" borderId="29" xfId="3" applyFont="1" applyFill="1" applyBorder="1" applyAlignment="1">
      <alignment horizontal="center" vertical="center" wrapText="1"/>
    </xf>
    <xf numFmtId="0" fontId="8" fillId="0" borderId="20" xfId="3" applyFont="1" applyFill="1" applyBorder="1" applyAlignment="1">
      <alignment horizontal="center" vertical="center" wrapText="1"/>
    </xf>
    <xf numFmtId="0" fontId="8" fillId="0" borderId="30" xfId="3" applyFont="1" applyFill="1" applyBorder="1" applyAlignment="1">
      <alignment horizontal="center" vertical="center" wrapText="1"/>
    </xf>
    <xf numFmtId="0" fontId="15" fillId="0" borderId="0" xfId="0" applyFont="1" applyBorder="1" applyAlignment="1">
      <alignment horizontal="center" vertical="center"/>
    </xf>
    <xf numFmtId="0" fontId="15" fillId="0" borderId="0" xfId="0" applyFont="1" applyAlignment="1">
      <alignment horizontal="center" vertical="center"/>
    </xf>
    <xf numFmtId="0" fontId="5" fillId="0" borderId="2" xfId="0" applyFont="1" applyBorder="1" applyAlignment="1">
      <alignment horizontal="left" vertical="center" textRotation="90"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textRotation="90" wrapText="1"/>
    </xf>
    <xf numFmtId="0" fontId="5" fillId="0" borderId="2" xfId="0" applyFont="1" applyFill="1" applyBorder="1" applyAlignment="1">
      <alignment horizontal="center" vertical="center" wrapText="1"/>
    </xf>
    <xf numFmtId="43" fontId="5" fillId="0" borderId="2" xfId="4" applyFont="1" applyFill="1" applyBorder="1" applyAlignment="1">
      <alignment horizontal="center" vertical="center" textRotation="90" wrapText="1"/>
    </xf>
    <xf numFmtId="0" fontId="15" fillId="0" borderId="2" xfId="0" applyFont="1" applyBorder="1" applyAlignment="1">
      <alignment horizontal="center" vertical="center" textRotation="90" wrapText="1"/>
    </xf>
    <xf numFmtId="0" fontId="5" fillId="0" borderId="3"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40"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5" fillId="0" borderId="0" xfId="0" applyFont="1" applyAlignment="1">
      <alignment horizontal="left" vertical="center" wrapText="1"/>
    </xf>
    <xf numFmtId="0" fontId="11" fillId="0" borderId="2" xfId="0" applyFont="1" applyFill="1" applyBorder="1" applyAlignment="1">
      <alignment horizontal="left" vertical="center"/>
    </xf>
    <xf numFmtId="0" fontId="6" fillId="0" borderId="0" xfId="0" applyFont="1" applyAlignment="1">
      <alignment horizontal="center" vertical="center" wrapText="1"/>
    </xf>
    <xf numFmtId="0" fontId="21" fillId="0" borderId="0" xfId="0" applyFont="1" applyAlignment="1">
      <alignment horizontal="left" vertical="center" wrapText="1"/>
    </xf>
    <xf numFmtId="0" fontId="5" fillId="0" borderId="0" xfId="0" applyFont="1" applyAlignment="1">
      <alignment horizontal="left"/>
    </xf>
    <xf numFmtId="0" fontId="5" fillId="0" borderId="31" xfId="0" applyFont="1" applyBorder="1" applyAlignment="1">
      <alignment horizontal="center"/>
    </xf>
    <xf numFmtId="0" fontId="15" fillId="0" borderId="0" xfId="0" applyFont="1" applyAlignment="1">
      <alignment horizontal="left" vertical="top" wrapText="1"/>
    </xf>
    <xf numFmtId="0" fontId="5" fillId="0" borderId="0" xfId="0" applyFont="1" applyAlignment="1">
      <alignment horizontal="left" vertical="top" wrapText="1"/>
    </xf>
    <xf numFmtId="0" fontId="20" fillId="0" borderId="8" xfId="0" applyFont="1" applyBorder="1" applyAlignment="1">
      <alignment horizontal="center" vertical="center"/>
    </xf>
    <xf numFmtId="0" fontId="20" fillId="0" borderId="33" xfId="0" applyFont="1" applyBorder="1" applyAlignment="1">
      <alignment horizontal="center" vertical="center"/>
    </xf>
    <xf numFmtId="0" fontId="20" fillId="0" borderId="32" xfId="0" applyFont="1" applyBorder="1" applyAlignment="1">
      <alignment horizontal="center" vertical="center"/>
    </xf>
    <xf numFmtId="0" fontId="20" fillId="0" borderId="2" xfId="0" applyFont="1" applyBorder="1" applyAlignment="1">
      <alignment horizontal="center" vertical="center"/>
    </xf>
    <xf numFmtId="41" fontId="5" fillId="0" borderId="2" xfId="0" applyNumberFormat="1" applyFont="1" applyBorder="1" applyAlignment="1">
      <alignment horizontal="center" vertical="top" wrapText="1"/>
    </xf>
    <xf numFmtId="0" fontId="35" fillId="0" borderId="0" xfId="0" applyFont="1" applyAlignment="1">
      <alignment horizontal="left" vertical="top" wrapText="1"/>
    </xf>
    <xf numFmtId="0" fontId="21" fillId="0" borderId="0" xfId="0" applyFont="1" applyAlignment="1">
      <alignment horizontal="left"/>
    </xf>
    <xf numFmtId="0" fontId="15" fillId="0" borderId="2" xfId="0" applyFont="1" applyBorder="1" applyAlignment="1">
      <alignment horizontal="left" vertical="top" wrapText="1"/>
    </xf>
    <xf numFmtId="0" fontId="5" fillId="0" borderId="2" xfId="0" applyNumberFormat="1" applyFont="1" applyBorder="1" applyAlignment="1">
      <alignment horizontal="right" vertical="top" wrapText="1"/>
    </xf>
    <xf numFmtId="0" fontId="21" fillId="0" borderId="0" xfId="0" applyFont="1" applyAlignment="1">
      <alignment horizontal="left" vertical="top" wrapText="1"/>
    </xf>
    <xf numFmtId="0" fontId="5" fillId="0" borderId="8" xfId="0" applyFont="1" applyBorder="1" applyAlignment="1">
      <alignment horizontal="right"/>
    </xf>
    <xf numFmtId="0" fontId="5" fillId="0" borderId="33" xfId="0" applyFont="1" applyBorder="1" applyAlignment="1">
      <alignment horizontal="right"/>
    </xf>
    <xf numFmtId="0" fontId="5" fillId="0" borderId="32" xfId="0" applyFont="1" applyBorder="1" applyAlignment="1">
      <alignment horizontal="right"/>
    </xf>
    <xf numFmtId="0" fontId="5" fillId="0" borderId="8" xfId="0" applyNumberFormat="1" applyFont="1" applyBorder="1" applyAlignment="1">
      <alignment horizontal="right" vertical="top" wrapText="1"/>
    </xf>
    <xf numFmtId="0" fontId="5" fillId="0" borderId="33" xfId="0" applyNumberFormat="1" applyFont="1" applyBorder="1" applyAlignment="1">
      <alignment horizontal="right" vertical="top" wrapText="1"/>
    </xf>
    <xf numFmtId="0" fontId="5" fillId="0" borderId="32" xfId="0" applyNumberFormat="1" applyFont="1" applyBorder="1" applyAlignment="1">
      <alignment horizontal="right" vertical="top" wrapText="1"/>
    </xf>
    <xf numFmtId="0" fontId="19" fillId="0" borderId="0" xfId="0" applyFont="1" applyAlignment="1">
      <alignment horizontal="left" vertical="top" wrapText="1"/>
    </xf>
    <xf numFmtId="0" fontId="5" fillId="0" borderId="0" xfId="0" applyFont="1" applyAlignment="1">
      <alignment horizontal="left" vertical="top"/>
    </xf>
    <xf numFmtId="0" fontId="15" fillId="0" borderId="3" xfId="0" applyFont="1" applyBorder="1" applyAlignment="1">
      <alignment horizontal="center" vertical="center" wrapText="1"/>
    </xf>
    <xf numFmtId="0" fontId="15" fillId="0" borderId="34" xfId="0" applyFont="1" applyBorder="1" applyAlignment="1">
      <alignment horizontal="center" vertical="center" wrapText="1"/>
    </xf>
    <xf numFmtId="0" fontId="15" fillId="0" borderId="40" xfId="0" applyFont="1" applyBorder="1" applyAlignment="1">
      <alignment horizontal="center" vertical="center" wrapText="1"/>
    </xf>
    <xf numFmtId="0" fontId="5" fillId="0" borderId="8" xfId="0" applyFont="1" applyBorder="1" applyAlignment="1">
      <alignment horizontal="center" vertical="top" wrapText="1"/>
    </xf>
    <xf numFmtId="0" fontId="5" fillId="0" borderId="33" xfId="0" applyFont="1" applyBorder="1" applyAlignment="1">
      <alignment horizontal="center" vertical="top" wrapText="1"/>
    </xf>
    <xf numFmtId="0" fontId="5" fillId="0" borderId="32" xfId="0" applyFont="1" applyBorder="1" applyAlignment="1">
      <alignment horizontal="center" vertical="top" wrapText="1"/>
    </xf>
    <xf numFmtId="0" fontId="15" fillId="0" borderId="2" xfId="0" applyFont="1" applyBorder="1" applyAlignment="1">
      <alignment horizontal="center" vertical="top" wrapText="1"/>
    </xf>
    <xf numFmtId="41" fontId="5" fillId="0" borderId="8" xfId="0" applyNumberFormat="1" applyFont="1" applyBorder="1" applyAlignment="1">
      <alignment horizontal="center" vertical="top" wrapText="1"/>
    </xf>
    <xf numFmtId="41" fontId="5" fillId="0" borderId="33" xfId="0" applyNumberFormat="1" applyFont="1" applyBorder="1" applyAlignment="1">
      <alignment horizontal="center" vertical="top" wrapText="1"/>
    </xf>
    <xf numFmtId="41" fontId="5" fillId="0" borderId="32" xfId="0" applyNumberFormat="1" applyFont="1" applyBorder="1" applyAlignment="1">
      <alignment horizontal="center" vertical="top" wrapText="1"/>
    </xf>
    <xf numFmtId="0" fontId="5" fillId="0" borderId="3" xfId="0" applyFont="1" applyBorder="1" applyAlignment="1">
      <alignment horizontal="center" vertical="top" wrapText="1"/>
    </xf>
    <xf numFmtId="0" fontId="5" fillId="0" borderId="34" xfId="0" applyFont="1" applyBorder="1" applyAlignment="1">
      <alignment horizontal="center" vertical="top" wrapText="1"/>
    </xf>
    <xf numFmtId="0" fontId="5" fillId="0" borderId="40" xfId="0" applyFont="1" applyBorder="1" applyAlignment="1">
      <alignment horizontal="center" vertical="top" wrapText="1"/>
    </xf>
    <xf numFmtId="0" fontId="5" fillId="0" borderId="39" xfId="0" applyFont="1" applyBorder="1" applyAlignment="1">
      <alignment horizontal="center" vertical="top" wrapText="1"/>
    </xf>
    <xf numFmtId="0" fontId="5" fillId="0" borderId="31" xfId="0" applyFont="1" applyBorder="1" applyAlignment="1">
      <alignment horizontal="center" vertical="top" wrapText="1"/>
    </xf>
    <xf numFmtId="0" fontId="5" fillId="0" borderId="42" xfId="0" applyFont="1" applyBorder="1" applyAlignment="1">
      <alignment horizontal="center" vertical="top" wrapText="1"/>
    </xf>
    <xf numFmtId="41" fontId="5" fillId="0" borderId="2" xfId="0" applyNumberFormat="1" applyFont="1" applyBorder="1" applyAlignment="1">
      <alignment horizontal="right" vertical="top" wrapText="1"/>
    </xf>
    <xf numFmtId="0" fontId="15" fillId="0" borderId="2" xfId="0" applyFont="1" applyBorder="1" applyAlignment="1">
      <alignment horizontal="left"/>
    </xf>
    <xf numFmtId="0" fontId="15" fillId="0" borderId="4" xfId="0" applyFont="1" applyBorder="1" applyAlignment="1">
      <alignment horizontal="left" vertical="top" wrapText="1"/>
    </xf>
    <xf numFmtId="0" fontId="5" fillId="6" borderId="0" xfId="0" applyFont="1" applyFill="1" applyBorder="1" applyAlignment="1">
      <alignment horizontal="left" vertical="top" wrapText="1"/>
    </xf>
    <xf numFmtId="0" fontId="5" fillId="0" borderId="0" xfId="0" applyFont="1" applyBorder="1" applyAlignment="1">
      <alignment horizontal="left" vertical="top" wrapText="1"/>
    </xf>
    <xf numFmtId="49" fontId="5" fillId="0" borderId="0" xfId="0" applyNumberFormat="1" applyFont="1" applyAlignment="1">
      <alignment horizontal="left" vertical="top" wrapText="1"/>
    </xf>
    <xf numFmtId="49" fontId="5" fillId="0" borderId="0" xfId="0" applyNumberFormat="1" applyFont="1" applyBorder="1" applyAlignment="1">
      <alignment horizontal="left" vertical="center" wrapText="1"/>
    </xf>
    <xf numFmtId="14" fontId="5" fillId="0" borderId="0" xfId="0" applyNumberFormat="1" applyFont="1" applyAlignment="1">
      <alignment horizontal="center"/>
    </xf>
    <xf numFmtId="0" fontId="15" fillId="0" borderId="7" xfId="0" applyFont="1" applyBorder="1" applyAlignment="1">
      <alignment horizontal="left" vertical="center"/>
    </xf>
    <xf numFmtId="0" fontId="15" fillId="0" borderId="0" xfId="0" applyFont="1" applyAlignment="1">
      <alignment horizontal="left" vertical="center"/>
    </xf>
    <xf numFmtId="0" fontId="15" fillId="0" borderId="0" xfId="0" applyFont="1" applyBorder="1" applyAlignment="1">
      <alignment horizontal="left" vertical="center"/>
    </xf>
    <xf numFmtId="14" fontId="5" fillId="0" borderId="31" xfId="0" applyNumberFormat="1" applyFont="1" applyBorder="1" applyAlignment="1">
      <alignment horizontal="left"/>
    </xf>
    <xf numFmtId="0" fontId="5" fillId="0" borderId="0" xfId="0" applyFont="1" applyAlignment="1">
      <alignment vertical="top" wrapText="1"/>
    </xf>
    <xf numFmtId="0" fontId="15" fillId="0" borderId="0" xfId="0" applyFont="1" applyAlignment="1">
      <alignment horizontal="left"/>
    </xf>
    <xf numFmtId="0" fontId="5" fillId="0" borderId="0" xfId="0" applyFont="1" applyAlignment="1">
      <alignment horizontal="left"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6" borderId="4"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6" xfId="0" applyFont="1" applyFill="1" applyBorder="1" applyAlignment="1">
      <alignment horizontal="center" vertical="center" wrapText="1"/>
    </xf>
    <xf numFmtId="0" fontId="11" fillId="0" borderId="37" xfId="0" applyFont="1" applyBorder="1" applyAlignment="1">
      <alignment horizontal="center" vertical="center"/>
    </xf>
    <xf numFmtId="0" fontId="11" fillId="0" borderId="38" xfId="0" applyFont="1" applyBorder="1" applyAlignment="1">
      <alignment horizontal="center" vertical="center"/>
    </xf>
    <xf numFmtId="49" fontId="11" fillId="0" borderId="36" xfId="0" applyNumberFormat="1" applyFont="1" applyBorder="1" applyAlignment="1">
      <alignment horizontal="center" vertical="center"/>
    </xf>
    <xf numFmtId="49" fontId="11" fillId="0" borderId="6" xfId="0" applyNumberFormat="1" applyFont="1" applyBorder="1" applyAlignment="1">
      <alignment horizontal="center" vertical="center"/>
    </xf>
    <xf numFmtId="0" fontId="11" fillId="0" borderId="36" xfId="0" applyFont="1" applyBorder="1" applyAlignment="1">
      <alignment horizontal="center" vertical="center"/>
    </xf>
    <xf numFmtId="0" fontId="11" fillId="0" borderId="6" xfId="0" applyFont="1" applyBorder="1" applyAlignment="1">
      <alignment horizontal="center" vertical="center"/>
    </xf>
    <xf numFmtId="0" fontId="11" fillId="0" borderId="15" xfId="0" applyFont="1" applyBorder="1" applyAlignment="1">
      <alignment horizontal="center" vertical="center" wrapText="1"/>
    </xf>
    <xf numFmtId="0" fontId="11" fillId="0" borderId="35" xfId="0" applyFont="1" applyBorder="1" applyAlignment="1">
      <alignment horizontal="center" vertical="center" wrapText="1"/>
    </xf>
    <xf numFmtId="0" fontId="11" fillId="0" borderId="2" xfId="0" applyFont="1" applyBorder="1" applyAlignment="1">
      <alignment horizontal="center" vertical="center" wrapText="1"/>
    </xf>
    <xf numFmtId="0" fontId="37" fillId="0" borderId="2" xfId="0" applyFont="1" applyBorder="1" applyAlignment="1">
      <alignment horizontal="center"/>
    </xf>
    <xf numFmtId="0" fontId="11" fillId="0" borderId="2" xfId="0" applyFont="1" applyBorder="1" applyAlignment="1">
      <alignment vertical="center" wrapText="1"/>
    </xf>
  </cellXfs>
  <cellStyles count="9">
    <cellStyle name="Вывод" xfId="3" builtinId="21"/>
    <cellStyle name="Нейтральный" xfId="2" builtinId="28"/>
    <cellStyle name="Обычный" xfId="0" builtinId="0"/>
    <cellStyle name="Обычный 2" xfId="6"/>
    <cellStyle name="Обычный 3" xfId="7"/>
    <cellStyle name="Обычный 4" xfId="8"/>
    <cellStyle name="Обычный 5" xfId="5"/>
    <cellStyle name="Финансовый" xfId="4" builtinId="3"/>
    <cellStyle name="Хороший" xfId="1" builtinId="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showWhiteSpace="0" view="pageBreakPreview" zoomScaleNormal="100" zoomScaleSheetLayoutView="100" workbookViewId="0">
      <selection activeCell="E18" sqref="E18:N18"/>
    </sheetView>
  </sheetViews>
  <sheetFormatPr defaultRowHeight="18" x14ac:dyDescent="0.25"/>
  <cols>
    <col min="1" max="3" width="9.140625" style="1"/>
    <col min="4" max="4" width="14.28515625" style="1" customWidth="1"/>
    <col min="5" max="5" width="10.42578125" style="1" customWidth="1"/>
    <col min="6" max="7" width="9.140625" style="1"/>
    <col min="8" max="8" width="6.5703125" style="1" customWidth="1"/>
    <col min="9" max="9" width="12.140625" style="1" customWidth="1"/>
    <col min="10" max="10" width="8" style="1" customWidth="1"/>
    <col min="11" max="16384" width="9.140625" style="1"/>
  </cols>
  <sheetData>
    <row r="1" spans="1:15" x14ac:dyDescent="0.25">
      <c r="A1" s="59"/>
      <c r="B1" s="59"/>
      <c r="C1" s="59"/>
      <c r="D1" s="59"/>
      <c r="E1" s="59"/>
      <c r="F1" s="60"/>
      <c r="G1" s="64"/>
      <c r="H1" s="64"/>
      <c r="I1" s="64"/>
      <c r="J1" s="59"/>
      <c r="L1" s="213" t="s">
        <v>107</v>
      </c>
      <c r="M1" s="213"/>
      <c r="N1" s="213"/>
      <c r="O1" s="59"/>
    </row>
    <row r="2" spans="1:15" x14ac:dyDescent="0.25">
      <c r="A2" s="59"/>
      <c r="B2" s="59"/>
      <c r="C2" s="59"/>
      <c r="D2" s="59"/>
      <c r="E2" s="59"/>
      <c r="F2" s="59"/>
      <c r="G2" s="61"/>
      <c r="H2" s="61"/>
      <c r="I2" s="61"/>
      <c r="J2" s="59"/>
      <c r="K2" s="68"/>
      <c r="L2" s="213" t="s">
        <v>108</v>
      </c>
      <c r="M2" s="213"/>
      <c r="N2" s="213"/>
      <c r="O2" s="59"/>
    </row>
    <row r="3" spans="1:15" x14ac:dyDescent="0.25">
      <c r="A3" s="59"/>
      <c r="B3" s="59"/>
      <c r="C3" s="59"/>
      <c r="D3" s="59"/>
      <c r="E3" s="59"/>
      <c r="F3" s="68"/>
      <c r="G3" s="68"/>
      <c r="H3" s="68"/>
      <c r="I3" s="68"/>
      <c r="J3" s="59"/>
      <c r="K3" s="59"/>
      <c r="L3" s="213" t="s">
        <v>109</v>
      </c>
      <c r="M3" s="213"/>
      <c r="N3" s="213"/>
      <c r="O3" s="59"/>
    </row>
    <row r="4" spans="1:15" x14ac:dyDescent="0.25">
      <c r="A4" s="59"/>
      <c r="B4" s="59"/>
      <c r="C4" s="59"/>
      <c r="D4" s="59"/>
      <c r="E4" s="59"/>
      <c r="F4" s="59"/>
      <c r="G4" s="59"/>
      <c r="H4" s="59"/>
      <c r="I4" s="59"/>
      <c r="J4" s="59"/>
      <c r="K4" s="59"/>
      <c r="L4" s="70"/>
      <c r="M4" s="70"/>
      <c r="N4" s="70"/>
      <c r="O4" s="59"/>
    </row>
    <row r="5" spans="1:15" x14ac:dyDescent="0.25">
      <c r="A5" s="59"/>
      <c r="B5" s="59"/>
      <c r="C5" s="59"/>
      <c r="D5" s="59"/>
      <c r="E5" s="59"/>
      <c r="F5" s="68"/>
      <c r="G5" s="68"/>
      <c r="H5" s="68"/>
      <c r="I5" s="68"/>
      <c r="J5" s="59"/>
      <c r="K5" s="59"/>
      <c r="L5" s="59"/>
      <c r="M5" s="59"/>
      <c r="N5" s="59"/>
      <c r="O5" s="59"/>
    </row>
    <row r="6" spans="1:15" ht="23.25" x14ac:dyDescent="0.25">
      <c r="A6" s="59"/>
      <c r="B6" s="59"/>
      <c r="C6" s="59"/>
      <c r="D6" s="59"/>
      <c r="E6" s="59"/>
      <c r="F6" s="228" t="s">
        <v>71</v>
      </c>
      <c r="G6" s="228"/>
      <c r="H6" s="228"/>
      <c r="I6" s="228"/>
      <c r="J6" s="228"/>
      <c r="K6" s="59"/>
      <c r="L6" s="59"/>
      <c r="M6" s="59"/>
      <c r="N6" s="59"/>
      <c r="O6" s="59"/>
    </row>
    <row r="7" spans="1:15" x14ac:dyDescent="0.25">
      <c r="A7" s="59"/>
      <c r="B7" s="59"/>
      <c r="C7" s="59"/>
      <c r="D7" s="59"/>
      <c r="E7" s="224" t="s">
        <v>110</v>
      </c>
      <c r="F7" s="224"/>
      <c r="G7" s="224"/>
      <c r="H7" s="224"/>
      <c r="I7" s="224"/>
      <c r="J7" s="224"/>
      <c r="K7" s="224"/>
      <c r="L7" s="59"/>
      <c r="M7" s="59"/>
      <c r="N7" s="59"/>
      <c r="O7" s="59"/>
    </row>
    <row r="8" spans="1:15" ht="18.75" x14ac:dyDescent="0.3">
      <c r="A8" s="217" t="s">
        <v>111</v>
      </c>
      <c r="B8" s="217"/>
      <c r="C8" s="217"/>
      <c r="D8" s="217"/>
      <c r="E8" s="217"/>
      <c r="F8" s="217"/>
      <c r="G8" s="217"/>
      <c r="H8" s="217"/>
      <c r="I8" s="217"/>
      <c r="J8" s="217"/>
      <c r="K8" s="217"/>
      <c r="L8" s="217"/>
      <c r="M8" s="217"/>
      <c r="N8" s="217"/>
      <c r="O8" s="217"/>
    </row>
    <row r="9" spans="1:15" ht="18.75" x14ac:dyDescent="0.3">
      <c r="A9" s="71"/>
      <c r="B9" s="231" t="s">
        <v>112</v>
      </c>
      <c r="C9" s="231"/>
      <c r="D9" s="231"/>
      <c r="E9" s="231"/>
      <c r="F9" s="231"/>
      <c r="G9" s="231"/>
      <c r="H9" s="231"/>
      <c r="I9" s="231"/>
      <c r="J9" s="231"/>
      <c r="K9" s="231"/>
      <c r="L9" s="231"/>
      <c r="M9" s="231"/>
      <c r="N9" s="231"/>
      <c r="O9" s="74"/>
    </row>
    <row r="10" spans="1:15" x14ac:dyDescent="0.25">
      <c r="A10" s="69"/>
      <c r="B10" s="69"/>
      <c r="C10" s="69"/>
      <c r="D10" s="69"/>
      <c r="E10" s="227" t="s">
        <v>72</v>
      </c>
      <c r="F10" s="227"/>
      <c r="G10" s="227"/>
      <c r="H10" s="227"/>
      <c r="I10" s="227"/>
      <c r="J10" s="227"/>
      <c r="K10" s="227"/>
      <c r="L10" s="227"/>
      <c r="M10" s="59"/>
      <c r="N10" s="59"/>
      <c r="O10" s="59"/>
    </row>
    <row r="11" spans="1:15" x14ac:dyDescent="0.25">
      <c r="A11" s="59"/>
      <c r="B11" s="59"/>
      <c r="C11" s="59"/>
      <c r="D11" s="59"/>
      <c r="E11" s="59"/>
      <c r="F11" s="59"/>
      <c r="G11" s="59"/>
      <c r="H11" s="59"/>
      <c r="I11" s="59"/>
      <c r="J11" s="59"/>
      <c r="K11" s="59"/>
      <c r="L11" s="59"/>
      <c r="M11" s="59"/>
      <c r="N11" s="59"/>
      <c r="O11" s="59"/>
    </row>
    <row r="12" spans="1:15" ht="18.75" x14ac:dyDescent="0.3">
      <c r="A12" s="62"/>
      <c r="B12" s="232" t="s">
        <v>115</v>
      </c>
      <c r="C12" s="232"/>
      <c r="D12" s="232"/>
      <c r="E12" s="141">
        <v>45665</v>
      </c>
      <c r="G12" s="233" t="s">
        <v>249</v>
      </c>
      <c r="H12" s="233"/>
      <c r="I12" s="233"/>
      <c r="J12" s="233"/>
      <c r="K12" s="233"/>
      <c r="L12" s="233"/>
      <c r="M12" s="233"/>
      <c r="N12" s="59"/>
      <c r="O12" s="59"/>
    </row>
    <row r="13" spans="1:15" x14ac:dyDescent="0.25">
      <c r="A13" s="62"/>
      <c r="B13" s="232"/>
      <c r="C13" s="232"/>
      <c r="D13" s="232"/>
      <c r="E13" s="75" t="s">
        <v>113</v>
      </c>
      <c r="F13" s="62"/>
      <c r="G13" s="235" t="s">
        <v>114</v>
      </c>
      <c r="H13" s="235"/>
      <c r="I13" s="235"/>
      <c r="J13" s="235"/>
      <c r="K13" s="235"/>
      <c r="L13" s="235"/>
      <c r="M13" s="235"/>
      <c r="N13" s="59"/>
      <c r="O13" s="59"/>
    </row>
    <row r="14" spans="1:15" ht="18.75" x14ac:dyDescent="0.3">
      <c r="A14" s="67"/>
      <c r="F14" s="71"/>
      <c r="N14" s="71"/>
      <c r="O14" s="59"/>
    </row>
    <row r="15" spans="1:15" ht="18" customHeight="1" x14ac:dyDescent="0.25">
      <c r="A15" s="67"/>
      <c r="B15" s="234" t="s">
        <v>116</v>
      </c>
      <c r="C15" s="234"/>
      <c r="D15" s="234"/>
      <c r="E15" s="218" t="s">
        <v>123</v>
      </c>
      <c r="F15" s="219"/>
      <c r="G15" s="219"/>
      <c r="H15" s="219"/>
      <c r="I15" s="219"/>
      <c r="N15" s="73"/>
      <c r="O15" s="59"/>
    </row>
    <row r="16" spans="1:15" ht="27" customHeight="1" x14ac:dyDescent="0.25">
      <c r="A16" s="68"/>
      <c r="B16" s="234"/>
      <c r="C16" s="234"/>
      <c r="D16" s="234"/>
      <c r="E16" s="219"/>
      <c r="F16" s="219"/>
      <c r="G16" s="219"/>
      <c r="H16" s="219"/>
      <c r="I16" s="219"/>
      <c r="J16" s="68"/>
      <c r="K16" s="59"/>
      <c r="L16" s="59"/>
      <c r="M16" s="59"/>
      <c r="N16" s="59"/>
      <c r="O16" s="59"/>
    </row>
    <row r="17" spans="1:15" ht="19.5" customHeight="1" x14ac:dyDescent="0.25">
      <c r="A17" s="66"/>
      <c r="I17" s="76"/>
      <c r="J17" s="76"/>
      <c r="K17" s="66"/>
      <c r="L17" s="66"/>
      <c r="M17" s="66"/>
      <c r="N17" s="66"/>
      <c r="O17" s="59"/>
    </row>
    <row r="18" spans="1:15" ht="26.25" customHeight="1" x14ac:dyDescent="0.3">
      <c r="A18" s="59"/>
      <c r="B18" s="223" t="s">
        <v>118</v>
      </c>
      <c r="C18" s="223"/>
      <c r="E18" s="220" t="s">
        <v>286</v>
      </c>
      <c r="F18" s="220"/>
      <c r="G18" s="220"/>
      <c r="H18" s="220"/>
      <c r="I18" s="220"/>
      <c r="J18" s="220"/>
      <c r="K18" s="220"/>
      <c r="L18" s="220"/>
      <c r="M18" s="220"/>
      <c r="N18" s="220"/>
      <c r="O18" s="59"/>
    </row>
    <row r="19" spans="1:15" x14ac:dyDescent="0.25">
      <c r="A19" s="59"/>
      <c r="B19" s="59"/>
      <c r="C19" s="59"/>
      <c r="D19" s="59"/>
      <c r="E19" s="59"/>
      <c r="F19" s="59"/>
      <c r="G19" s="59"/>
      <c r="H19" s="59"/>
      <c r="I19" s="59"/>
      <c r="J19" s="59"/>
      <c r="K19" s="59"/>
      <c r="L19" s="59"/>
      <c r="M19" s="59"/>
      <c r="N19" s="59"/>
      <c r="O19" s="59"/>
    </row>
    <row r="20" spans="1:15" ht="15.75" customHeight="1" x14ac:dyDescent="0.3">
      <c r="A20" s="59"/>
      <c r="B20" s="223" t="s">
        <v>117</v>
      </c>
      <c r="C20" s="223"/>
      <c r="D20" s="59"/>
      <c r="E20" s="220" t="s">
        <v>250</v>
      </c>
      <c r="F20" s="220"/>
      <c r="G20" s="220"/>
      <c r="H20" s="220"/>
      <c r="I20" s="220"/>
      <c r="J20" s="220"/>
      <c r="K20" s="220"/>
      <c r="L20" s="220"/>
      <c r="M20" s="220"/>
      <c r="N20" s="220"/>
      <c r="O20" s="59"/>
    </row>
    <row r="21" spans="1:15" ht="0.75" customHeight="1" x14ac:dyDescent="0.25">
      <c r="A21" s="59"/>
      <c r="B21" s="225"/>
      <c r="C21" s="225"/>
      <c r="D21" s="59"/>
      <c r="E21" s="59"/>
      <c r="F21" s="59"/>
      <c r="G21" s="59"/>
      <c r="H21" s="59"/>
      <c r="I21" s="59"/>
      <c r="J21" s="59"/>
      <c r="K21" s="59"/>
      <c r="L21" s="59"/>
      <c r="M21" s="59"/>
      <c r="N21" s="59"/>
      <c r="O21" s="59"/>
    </row>
    <row r="22" spans="1:15" ht="24" customHeight="1" x14ac:dyDescent="0.25">
      <c r="A22" s="59"/>
      <c r="B22" s="214" t="s">
        <v>124</v>
      </c>
      <c r="C22" s="214"/>
      <c r="D22" s="214"/>
      <c r="H22" s="68"/>
      <c r="I22" s="68"/>
      <c r="J22" s="68"/>
      <c r="K22" s="68"/>
      <c r="L22" s="68"/>
      <c r="M22" s="68"/>
      <c r="N22" s="68"/>
      <c r="O22" s="59"/>
    </row>
    <row r="23" spans="1:15" x14ac:dyDescent="0.25">
      <c r="A23" s="59"/>
      <c r="B23" s="214"/>
      <c r="C23" s="214"/>
      <c r="D23" s="214"/>
      <c r="E23" s="220" t="s">
        <v>251</v>
      </c>
      <c r="F23" s="220"/>
      <c r="G23" s="220"/>
      <c r="H23" s="220"/>
      <c r="I23" s="220"/>
      <c r="J23" s="220"/>
      <c r="K23" s="220"/>
      <c r="L23" s="220"/>
      <c r="M23" s="220"/>
      <c r="N23" s="220"/>
      <c r="O23" s="59"/>
    </row>
    <row r="24" spans="1:15" x14ac:dyDescent="0.25">
      <c r="A24" s="59"/>
      <c r="O24" s="59"/>
    </row>
    <row r="25" spans="1:15" x14ac:dyDescent="0.25">
      <c r="A25" s="59"/>
      <c r="B25" s="222" t="s">
        <v>125</v>
      </c>
      <c r="C25" s="222"/>
      <c r="D25" s="78" t="s">
        <v>73</v>
      </c>
      <c r="E25" s="224" t="s">
        <v>127</v>
      </c>
      <c r="F25" s="224"/>
      <c r="G25" s="224"/>
      <c r="H25" s="224"/>
      <c r="I25" s="70" t="s">
        <v>264</v>
      </c>
      <c r="J25" s="224" t="s">
        <v>126</v>
      </c>
      <c r="K25" s="224"/>
      <c r="L25" s="224"/>
      <c r="M25" s="224"/>
      <c r="N25" s="72">
        <v>2022</v>
      </c>
      <c r="O25" s="59"/>
    </row>
    <row r="26" spans="1:15" x14ac:dyDescent="0.25">
      <c r="A26" s="59"/>
      <c r="B26" s="77"/>
      <c r="C26" s="77"/>
      <c r="D26" s="77"/>
      <c r="I26" s="59"/>
      <c r="J26" s="59"/>
      <c r="K26" s="59"/>
      <c r="L26" s="59"/>
      <c r="M26" s="59"/>
      <c r="N26" s="59"/>
      <c r="O26" s="59"/>
    </row>
    <row r="27" spans="1:15" x14ac:dyDescent="0.25">
      <c r="A27" s="59"/>
      <c r="B27" s="214" t="s">
        <v>128</v>
      </c>
      <c r="C27" s="214"/>
      <c r="D27" s="214"/>
      <c r="J27" s="59"/>
      <c r="K27" s="59"/>
      <c r="L27" s="59"/>
      <c r="M27" s="59"/>
      <c r="N27" s="59"/>
      <c r="O27" s="59"/>
    </row>
    <row r="28" spans="1:15" x14ac:dyDescent="0.25">
      <c r="A28" s="59"/>
      <c r="B28" s="214"/>
      <c r="C28" s="214"/>
      <c r="D28" s="214"/>
      <c r="E28" s="220" t="s">
        <v>252</v>
      </c>
      <c r="F28" s="220"/>
      <c r="G28" s="220"/>
      <c r="H28" s="220"/>
      <c r="I28" s="220"/>
      <c r="J28" s="59"/>
      <c r="K28" s="65"/>
      <c r="L28" s="59"/>
      <c r="M28" s="59"/>
      <c r="N28" s="59"/>
      <c r="O28" s="59"/>
    </row>
    <row r="29" spans="1:15" x14ac:dyDescent="0.25">
      <c r="A29" s="59"/>
      <c r="J29" s="67"/>
      <c r="K29" s="59"/>
      <c r="L29" s="59"/>
      <c r="M29" s="59"/>
      <c r="N29" s="59"/>
      <c r="O29" s="59"/>
    </row>
    <row r="30" spans="1:15" x14ac:dyDescent="0.25">
      <c r="A30" s="59"/>
      <c r="B30" s="221" t="s">
        <v>119</v>
      </c>
      <c r="C30" s="221"/>
      <c r="D30" s="221"/>
      <c r="E30" s="65" t="s">
        <v>120</v>
      </c>
      <c r="F30" s="215" t="s">
        <v>265</v>
      </c>
      <c r="G30" s="216"/>
      <c r="H30" s="60" t="s">
        <v>66</v>
      </c>
      <c r="I30" s="72">
        <v>1545</v>
      </c>
      <c r="J30" s="59"/>
      <c r="K30" s="213" t="s">
        <v>266</v>
      </c>
      <c r="L30" s="213"/>
      <c r="M30" s="213"/>
      <c r="N30" s="213"/>
      <c r="O30" s="59"/>
    </row>
    <row r="31" spans="1:15" x14ac:dyDescent="0.25">
      <c r="A31" s="59"/>
      <c r="B31" s="59"/>
      <c r="C31" s="59"/>
      <c r="D31" s="229"/>
      <c r="E31" s="229"/>
      <c r="F31" s="59"/>
      <c r="G31" s="59"/>
      <c r="H31" s="63"/>
      <c r="I31" s="59"/>
      <c r="J31" s="59"/>
      <c r="K31" s="59"/>
      <c r="L31" s="59"/>
      <c r="M31" s="59"/>
      <c r="N31" s="59"/>
      <c r="O31" s="59"/>
    </row>
    <row r="32" spans="1:15" x14ac:dyDescent="0.25">
      <c r="D32" s="230"/>
      <c r="E32" s="230"/>
      <c r="F32" s="230"/>
      <c r="G32" s="230"/>
      <c r="H32" s="230"/>
      <c r="I32" s="230"/>
    </row>
    <row r="33" spans="4:9" x14ac:dyDescent="0.25">
      <c r="D33" s="7"/>
      <c r="E33" s="7"/>
      <c r="F33" s="7"/>
      <c r="G33" s="7"/>
      <c r="H33" s="8"/>
      <c r="I33" s="7"/>
    </row>
    <row r="34" spans="4:9" x14ac:dyDescent="0.25">
      <c r="D34" s="226"/>
      <c r="E34" s="226"/>
      <c r="F34" s="226"/>
      <c r="G34" s="226"/>
      <c r="H34" s="226"/>
      <c r="I34" s="226"/>
    </row>
    <row r="35" spans="4:9" x14ac:dyDescent="0.25">
      <c r="D35" s="226"/>
      <c r="E35" s="226"/>
      <c r="F35" s="226"/>
      <c r="G35" s="226"/>
      <c r="H35" s="226"/>
      <c r="I35" s="226"/>
    </row>
  </sheetData>
  <mergeCells count="32">
    <mergeCell ref="D34:I34"/>
    <mergeCell ref="D35:I35"/>
    <mergeCell ref="E23:N23"/>
    <mergeCell ref="E10:L10"/>
    <mergeCell ref="F6:J6"/>
    <mergeCell ref="E7:K7"/>
    <mergeCell ref="D31:E31"/>
    <mergeCell ref="D32:I32"/>
    <mergeCell ref="B9:N9"/>
    <mergeCell ref="E18:N18"/>
    <mergeCell ref="B12:D13"/>
    <mergeCell ref="G12:M12"/>
    <mergeCell ref="B18:C18"/>
    <mergeCell ref="B15:D16"/>
    <mergeCell ref="G13:M13"/>
    <mergeCell ref="K30:N30"/>
    <mergeCell ref="L1:N1"/>
    <mergeCell ref="B22:D23"/>
    <mergeCell ref="F30:G30"/>
    <mergeCell ref="A8:O8"/>
    <mergeCell ref="L3:N3"/>
    <mergeCell ref="E15:I16"/>
    <mergeCell ref="B27:D28"/>
    <mergeCell ref="E28:I28"/>
    <mergeCell ref="B30:D30"/>
    <mergeCell ref="B25:C25"/>
    <mergeCell ref="B20:C20"/>
    <mergeCell ref="E20:N20"/>
    <mergeCell ref="J25:M25"/>
    <mergeCell ref="E25:H25"/>
    <mergeCell ref="L2:N2"/>
    <mergeCell ref="B21:C21"/>
  </mergeCells>
  <pageMargins left="0.7" right="0.7" top="0.75" bottom="0.75" header="0.3" footer="0.3"/>
  <pageSetup paperSize="9" scale="8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
  <sheetViews>
    <sheetView view="pageBreakPreview" zoomScaleNormal="75" zoomScaleSheetLayoutView="100" workbookViewId="0">
      <selection activeCell="H14" sqref="H14"/>
    </sheetView>
  </sheetViews>
  <sheetFormatPr defaultColWidth="9.140625" defaultRowHeight="18" x14ac:dyDescent="0.25"/>
  <cols>
    <col min="1" max="1" width="9.85546875" style="11" customWidth="1"/>
    <col min="2" max="3" width="17.7109375" style="11" customWidth="1"/>
    <col min="4" max="5" width="11.85546875" style="11" customWidth="1"/>
    <col min="6" max="6" width="14.28515625" style="11" customWidth="1"/>
    <col min="7" max="11" width="11.85546875" style="11" customWidth="1"/>
    <col min="12" max="12" width="15.7109375" style="11" customWidth="1"/>
    <col min="13" max="13" width="12.140625" style="11" customWidth="1"/>
    <col min="14" max="16384" width="9.140625" style="11"/>
  </cols>
  <sheetData>
    <row r="1" spans="1:13" x14ac:dyDescent="0.25">
      <c r="A1" s="238" t="s">
        <v>96</v>
      </c>
      <c r="B1" s="238"/>
      <c r="C1" s="238"/>
      <c r="D1" s="238"/>
      <c r="E1" s="238"/>
      <c r="F1" s="238"/>
      <c r="G1" s="238"/>
      <c r="H1" s="238"/>
      <c r="I1" s="238"/>
      <c r="J1" s="238"/>
      <c r="K1" s="238"/>
      <c r="L1" s="238"/>
      <c r="M1" s="238"/>
    </row>
    <row r="2" spans="1:13" ht="18.75" thickBot="1" x14ac:dyDescent="0.3"/>
    <row r="3" spans="1:13" ht="25.5" customHeight="1" x14ac:dyDescent="0.25">
      <c r="A3" s="239" t="s">
        <v>1</v>
      </c>
      <c r="B3" s="241" t="s">
        <v>75</v>
      </c>
      <c r="C3" s="242"/>
      <c r="D3" s="241" t="s">
        <v>76</v>
      </c>
      <c r="E3" s="242"/>
      <c r="F3" s="241" t="s">
        <v>77</v>
      </c>
      <c r="G3" s="242"/>
      <c r="H3" s="241" t="s">
        <v>2</v>
      </c>
      <c r="I3" s="242"/>
      <c r="J3" s="241" t="s">
        <v>78</v>
      </c>
      <c r="K3" s="242"/>
      <c r="L3" s="245" t="s">
        <v>4</v>
      </c>
      <c r="M3" s="247" t="s">
        <v>5</v>
      </c>
    </row>
    <row r="4" spans="1:13" ht="25.5" customHeight="1" thickBot="1" x14ac:dyDescent="0.3">
      <c r="A4" s="240"/>
      <c r="B4" s="243"/>
      <c r="C4" s="244"/>
      <c r="D4" s="243"/>
      <c r="E4" s="244"/>
      <c r="F4" s="243"/>
      <c r="G4" s="244"/>
      <c r="H4" s="243"/>
      <c r="I4" s="244"/>
      <c r="J4" s="243"/>
      <c r="K4" s="244"/>
      <c r="L4" s="246"/>
      <c r="M4" s="248"/>
    </row>
    <row r="5" spans="1:13" ht="18.75" thickBot="1" x14ac:dyDescent="0.3">
      <c r="A5" s="19">
        <v>1</v>
      </c>
      <c r="B5" s="236">
        <v>2</v>
      </c>
      <c r="C5" s="237"/>
      <c r="D5" s="236">
        <v>3</v>
      </c>
      <c r="E5" s="237"/>
      <c r="F5" s="236">
        <v>4</v>
      </c>
      <c r="G5" s="237"/>
      <c r="H5" s="236">
        <v>6</v>
      </c>
      <c r="I5" s="237"/>
      <c r="J5" s="236">
        <v>7</v>
      </c>
      <c r="K5" s="237"/>
      <c r="L5" s="20">
        <v>8</v>
      </c>
      <c r="M5" s="21">
        <v>9</v>
      </c>
    </row>
    <row r="6" spans="1:13" x14ac:dyDescent="0.25">
      <c r="A6" s="22"/>
      <c r="B6" s="23" t="s">
        <v>6</v>
      </c>
      <c r="C6" s="24" t="s">
        <v>7</v>
      </c>
      <c r="D6" s="23" t="s">
        <v>6</v>
      </c>
      <c r="E6" s="24" t="s">
        <v>7</v>
      </c>
      <c r="F6" s="23" t="s">
        <v>6</v>
      </c>
      <c r="G6" s="24" t="s">
        <v>7</v>
      </c>
      <c r="H6" s="23" t="s">
        <v>6</v>
      </c>
      <c r="I6" s="24" t="s">
        <v>7</v>
      </c>
      <c r="J6" s="23" t="s">
        <v>6</v>
      </c>
      <c r="K6" s="24" t="s">
        <v>7</v>
      </c>
      <c r="L6" s="24" t="s">
        <v>7</v>
      </c>
      <c r="M6" s="25" t="s">
        <v>7</v>
      </c>
    </row>
    <row r="7" spans="1:13" s="43" customFormat="1" x14ac:dyDescent="0.25">
      <c r="A7" s="165" t="s">
        <v>8</v>
      </c>
      <c r="B7" s="166">
        <f>36*C7</f>
        <v>1440</v>
      </c>
      <c r="C7" s="167">
        <v>40</v>
      </c>
      <c r="D7" s="166">
        <f>36*E7</f>
        <v>0</v>
      </c>
      <c r="E7" s="168">
        <v>0</v>
      </c>
      <c r="F7" s="169">
        <f>36*G7</f>
        <v>0</v>
      </c>
      <c r="G7" s="168">
        <v>0</v>
      </c>
      <c r="H7" s="166">
        <f>36*I7</f>
        <v>36</v>
      </c>
      <c r="I7" s="168">
        <v>1</v>
      </c>
      <c r="J7" s="166">
        <f>36*K7</f>
        <v>0</v>
      </c>
      <c r="K7" s="168">
        <v>0</v>
      </c>
      <c r="L7" s="168">
        <v>11</v>
      </c>
      <c r="M7" s="170">
        <f>C7+E7+G7+I7+K7+L7</f>
        <v>52</v>
      </c>
    </row>
    <row r="8" spans="1:13" s="43" customFormat="1" x14ac:dyDescent="0.25">
      <c r="A8" s="165" t="s">
        <v>9</v>
      </c>
      <c r="B8" s="166">
        <f>36*C8</f>
        <v>864</v>
      </c>
      <c r="C8" s="167">
        <v>24</v>
      </c>
      <c r="D8" s="166">
        <f>36*E8</f>
        <v>288</v>
      </c>
      <c r="E8" s="166">
        <v>8</v>
      </c>
      <c r="F8" s="171">
        <f>36*G8</f>
        <v>288</v>
      </c>
      <c r="G8" s="166">
        <v>8</v>
      </c>
      <c r="H8" s="166">
        <f>36*I8</f>
        <v>36</v>
      </c>
      <c r="I8" s="168">
        <v>1</v>
      </c>
      <c r="J8" s="166">
        <v>0</v>
      </c>
      <c r="K8" s="168">
        <v>0</v>
      </c>
      <c r="L8" s="168">
        <v>11</v>
      </c>
      <c r="M8" s="170">
        <f>C8+E8+G8+I8+K8+L8</f>
        <v>52</v>
      </c>
    </row>
    <row r="9" spans="1:13" s="43" customFormat="1" x14ac:dyDescent="0.25">
      <c r="A9" s="165" t="s">
        <v>283</v>
      </c>
      <c r="B9" s="166">
        <f>36*C9</f>
        <v>432</v>
      </c>
      <c r="C9" s="172">
        <v>12</v>
      </c>
      <c r="D9" s="166">
        <f>36*E9</f>
        <v>144</v>
      </c>
      <c r="E9" s="173">
        <v>4</v>
      </c>
      <c r="F9" s="171">
        <f>36*G9</f>
        <v>792</v>
      </c>
      <c r="G9" s="173">
        <v>22</v>
      </c>
      <c r="H9" s="166">
        <f>36*I9</f>
        <v>72</v>
      </c>
      <c r="I9" s="174">
        <v>2</v>
      </c>
      <c r="J9" s="166">
        <v>36</v>
      </c>
      <c r="K9" s="174">
        <v>1</v>
      </c>
      <c r="L9" s="174">
        <v>2</v>
      </c>
      <c r="M9" s="170">
        <f>C9+E9+G9+I9+K9+L9</f>
        <v>43</v>
      </c>
    </row>
    <row r="10" spans="1:13" s="26" customFormat="1" ht="18.75" thickBot="1" x14ac:dyDescent="0.3">
      <c r="A10" s="175" t="s">
        <v>10</v>
      </c>
      <c r="B10" s="176">
        <f>SUM(B7:B9)</f>
        <v>2736</v>
      </c>
      <c r="C10" s="177">
        <f>SUM(C7:C9)</f>
        <v>76</v>
      </c>
      <c r="D10" s="176">
        <f>SUM(D7:D9)</f>
        <v>432</v>
      </c>
      <c r="E10" s="176">
        <v>12</v>
      </c>
      <c r="F10" s="178">
        <f>SUM(F7:F9)</f>
        <v>1080</v>
      </c>
      <c r="G10" s="176">
        <f>SUM(G7:G9)</f>
        <v>30</v>
      </c>
      <c r="H10" s="176">
        <f>SUM(H7:H9)</f>
        <v>144</v>
      </c>
      <c r="I10" s="176">
        <f t="shared" ref="I10:M10" si="0">SUM(I7:I8)</f>
        <v>2</v>
      </c>
      <c r="J10" s="166">
        <v>36</v>
      </c>
      <c r="K10" s="174">
        <v>1</v>
      </c>
      <c r="L10" s="176">
        <f t="shared" si="0"/>
        <v>22</v>
      </c>
      <c r="M10" s="177">
        <f t="shared" si="0"/>
        <v>104</v>
      </c>
    </row>
  </sheetData>
  <mergeCells count="14">
    <mergeCell ref="J5:K5"/>
    <mergeCell ref="A1:M1"/>
    <mergeCell ref="A3:A4"/>
    <mergeCell ref="B3:C4"/>
    <mergeCell ref="D3:E4"/>
    <mergeCell ref="F3:G4"/>
    <mergeCell ref="H3:I4"/>
    <mergeCell ref="J3:K4"/>
    <mergeCell ref="L3:L4"/>
    <mergeCell ref="M3:M4"/>
    <mergeCell ref="B5:C5"/>
    <mergeCell ref="D5:E5"/>
    <mergeCell ref="F5:G5"/>
    <mergeCell ref="H5:I5"/>
  </mergeCells>
  <pageMargins left="0.7" right="0.7" top="0.75" bottom="0.75" header="0.3" footer="0.3"/>
  <pageSetup paperSize="9" scale="76"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39"/>
  <sheetViews>
    <sheetView tabSelected="1" view="pageBreakPreview" topLeftCell="B21" zoomScale="70" zoomScaleNormal="70" zoomScaleSheetLayoutView="70" workbookViewId="0">
      <selection activeCell="R49" sqref="R49"/>
    </sheetView>
  </sheetViews>
  <sheetFormatPr defaultColWidth="9.140625" defaultRowHeight="23.25" customHeight="1" x14ac:dyDescent="0.25"/>
  <cols>
    <col min="1" max="1" width="14.7109375" style="39" customWidth="1"/>
    <col min="2" max="2" width="74.42578125" style="41" customWidth="1"/>
    <col min="3" max="3" width="7.85546875" style="30" customWidth="1"/>
    <col min="4" max="4" width="7.5703125" style="30" customWidth="1"/>
    <col min="5" max="5" width="7.5703125" style="42" customWidth="1"/>
    <col min="6" max="6" width="6.85546875" style="31" customWidth="1"/>
    <col min="7" max="7" width="9.5703125" style="30" customWidth="1"/>
    <col min="8" max="8" width="9.5703125" style="37" customWidth="1"/>
    <col min="9" max="12" width="9.5703125" style="30" customWidth="1"/>
    <col min="13" max="13" width="8.5703125" style="30" customWidth="1"/>
    <col min="14" max="15" width="5" style="30" customWidth="1"/>
    <col min="16" max="16" width="12.28515625" style="46" customWidth="1"/>
    <col min="17" max="17" width="14.140625" style="46" customWidth="1"/>
    <col min="18" max="18" width="13.28515625" style="47" customWidth="1"/>
    <col min="19" max="19" width="12.140625" style="47" customWidth="1"/>
    <col min="20" max="21" width="13.140625" style="47" customWidth="1"/>
    <col min="22" max="16384" width="9.140625" style="30"/>
  </cols>
  <sheetData>
    <row r="1" spans="1:24" s="27" customFormat="1" ht="23.25" customHeight="1" x14ac:dyDescent="0.25">
      <c r="A1" s="249" t="s">
        <v>122</v>
      </c>
      <c r="B1" s="249"/>
      <c r="C1" s="250"/>
      <c r="D1" s="250"/>
      <c r="E1" s="250"/>
      <c r="F1" s="250"/>
      <c r="G1" s="249"/>
      <c r="H1" s="249"/>
      <c r="I1" s="249"/>
      <c r="J1" s="249"/>
      <c r="K1" s="249"/>
      <c r="L1" s="249"/>
      <c r="M1" s="249"/>
      <c r="N1" s="249"/>
      <c r="O1" s="249"/>
      <c r="P1" s="249"/>
      <c r="Q1" s="249"/>
      <c r="R1" s="249"/>
      <c r="S1" s="249"/>
      <c r="T1" s="147"/>
      <c r="U1" s="147"/>
    </row>
    <row r="2" spans="1:24" ht="9.75" customHeight="1" x14ac:dyDescent="0.25">
      <c r="A2" s="251" t="s">
        <v>11</v>
      </c>
      <c r="B2" s="252" t="s">
        <v>12</v>
      </c>
      <c r="C2" s="252" t="s">
        <v>13</v>
      </c>
      <c r="D2" s="252"/>
      <c r="E2" s="252"/>
      <c r="F2" s="252"/>
      <c r="G2" s="253" t="s">
        <v>54</v>
      </c>
      <c r="H2" s="252" t="s">
        <v>14</v>
      </c>
      <c r="I2" s="252"/>
      <c r="J2" s="252"/>
      <c r="K2" s="252"/>
      <c r="L2" s="252"/>
      <c r="M2" s="252"/>
      <c r="N2" s="252"/>
      <c r="O2" s="252"/>
      <c r="P2" s="257" t="s">
        <v>15</v>
      </c>
      <c r="Q2" s="258"/>
      <c r="R2" s="258"/>
      <c r="S2" s="258"/>
      <c r="T2" s="258"/>
      <c r="U2" s="259"/>
    </row>
    <row r="3" spans="1:24" ht="9.75" customHeight="1" x14ac:dyDescent="0.25">
      <c r="A3" s="251"/>
      <c r="B3" s="252"/>
      <c r="C3" s="252"/>
      <c r="D3" s="252"/>
      <c r="E3" s="252"/>
      <c r="F3" s="252"/>
      <c r="G3" s="253"/>
      <c r="H3" s="252"/>
      <c r="I3" s="252"/>
      <c r="J3" s="252"/>
      <c r="K3" s="252"/>
      <c r="L3" s="252"/>
      <c r="M3" s="252"/>
      <c r="N3" s="252"/>
      <c r="O3" s="252"/>
      <c r="P3" s="260"/>
      <c r="Q3" s="261"/>
      <c r="R3" s="261"/>
      <c r="S3" s="261"/>
      <c r="T3" s="261"/>
      <c r="U3" s="262"/>
    </row>
    <row r="4" spans="1:24" ht="9.75" customHeight="1" x14ac:dyDescent="0.25">
      <c r="A4" s="251"/>
      <c r="B4" s="252"/>
      <c r="C4" s="252"/>
      <c r="D4" s="252"/>
      <c r="E4" s="252"/>
      <c r="F4" s="252"/>
      <c r="G4" s="253"/>
      <c r="H4" s="252"/>
      <c r="I4" s="252"/>
      <c r="J4" s="252"/>
      <c r="K4" s="252"/>
      <c r="L4" s="252"/>
      <c r="M4" s="252"/>
      <c r="N4" s="252"/>
      <c r="O4" s="252"/>
      <c r="P4" s="260"/>
      <c r="Q4" s="261"/>
      <c r="R4" s="261"/>
      <c r="S4" s="261"/>
      <c r="T4" s="261"/>
      <c r="U4" s="262"/>
    </row>
    <row r="5" spans="1:24" ht="26.25" customHeight="1" x14ac:dyDescent="0.25">
      <c r="A5" s="251"/>
      <c r="B5" s="252"/>
      <c r="C5" s="252"/>
      <c r="D5" s="252"/>
      <c r="E5" s="252"/>
      <c r="F5" s="252"/>
      <c r="G5" s="253"/>
      <c r="H5" s="252"/>
      <c r="I5" s="252"/>
      <c r="J5" s="252"/>
      <c r="K5" s="252"/>
      <c r="L5" s="252"/>
      <c r="M5" s="252"/>
      <c r="N5" s="252"/>
      <c r="O5" s="252"/>
      <c r="P5" s="260"/>
      <c r="Q5" s="261"/>
      <c r="R5" s="261"/>
      <c r="S5" s="261"/>
      <c r="T5" s="261"/>
      <c r="U5" s="262"/>
    </row>
    <row r="6" spans="1:24" ht="23.25" customHeight="1" x14ac:dyDescent="0.25">
      <c r="A6" s="251"/>
      <c r="B6" s="252"/>
      <c r="C6" s="252"/>
      <c r="D6" s="252"/>
      <c r="E6" s="252"/>
      <c r="F6" s="252"/>
      <c r="G6" s="253"/>
      <c r="H6" s="253" t="s">
        <v>16</v>
      </c>
      <c r="I6" s="252" t="s">
        <v>55</v>
      </c>
      <c r="J6" s="252"/>
      <c r="K6" s="252"/>
      <c r="L6" s="252"/>
      <c r="M6" s="252"/>
      <c r="N6" s="252"/>
      <c r="O6" s="252"/>
      <c r="P6" s="254" t="s">
        <v>17</v>
      </c>
      <c r="Q6" s="254"/>
      <c r="R6" s="254" t="s">
        <v>18</v>
      </c>
      <c r="S6" s="254"/>
      <c r="T6" s="254" t="s">
        <v>263</v>
      </c>
      <c r="U6" s="254"/>
    </row>
    <row r="7" spans="1:24" ht="28.5" customHeight="1" x14ac:dyDescent="0.25">
      <c r="A7" s="251"/>
      <c r="B7" s="252"/>
      <c r="C7" s="252"/>
      <c r="D7" s="252"/>
      <c r="E7" s="252"/>
      <c r="F7" s="252"/>
      <c r="G7" s="253"/>
      <c r="H7" s="253"/>
      <c r="I7" s="252" t="s">
        <v>56</v>
      </c>
      <c r="J7" s="252"/>
      <c r="K7" s="252"/>
      <c r="L7" s="252"/>
      <c r="M7" s="252"/>
      <c r="N7" s="252"/>
      <c r="O7" s="252"/>
      <c r="P7" s="58" t="s">
        <v>20</v>
      </c>
      <c r="Q7" s="58" t="s">
        <v>21</v>
      </c>
      <c r="R7" s="58" t="s">
        <v>22</v>
      </c>
      <c r="S7" s="58" t="s">
        <v>23</v>
      </c>
      <c r="T7" s="148" t="s">
        <v>261</v>
      </c>
      <c r="U7" s="148" t="s">
        <v>262</v>
      </c>
    </row>
    <row r="8" spans="1:24" ht="18.75" customHeight="1" x14ac:dyDescent="0.25">
      <c r="A8" s="251"/>
      <c r="B8" s="252"/>
      <c r="C8" s="252"/>
      <c r="D8" s="252"/>
      <c r="E8" s="252"/>
      <c r="F8" s="252"/>
      <c r="G8" s="253"/>
      <c r="H8" s="253"/>
      <c r="I8" s="255" t="s">
        <v>19</v>
      </c>
      <c r="J8" s="252" t="s">
        <v>57</v>
      </c>
      <c r="K8" s="252"/>
      <c r="L8" s="252"/>
      <c r="M8" s="252"/>
      <c r="N8" s="252"/>
      <c r="O8" s="252"/>
      <c r="P8" s="56">
        <v>17</v>
      </c>
      <c r="Q8" s="56">
        <v>24</v>
      </c>
      <c r="R8" s="56">
        <v>17</v>
      </c>
      <c r="S8" s="56">
        <v>24</v>
      </c>
      <c r="T8" s="56">
        <v>17</v>
      </c>
      <c r="U8" s="56">
        <v>24</v>
      </c>
    </row>
    <row r="9" spans="1:24" ht="18.75" customHeight="1" x14ac:dyDescent="0.25">
      <c r="A9" s="251"/>
      <c r="B9" s="252"/>
      <c r="C9" s="252"/>
      <c r="D9" s="252"/>
      <c r="E9" s="252"/>
      <c r="F9" s="252"/>
      <c r="G9" s="253"/>
      <c r="H9" s="253"/>
      <c r="I9" s="255"/>
      <c r="J9" s="253" t="s">
        <v>216</v>
      </c>
      <c r="K9" s="253" t="s">
        <v>217</v>
      </c>
      <c r="L9" s="256" t="s">
        <v>101</v>
      </c>
      <c r="M9" s="256" t="s">
        <v>50</v>
      </c>
      <c r="N9" s="253" t="s">
        <v>97</v>
      </c>
      <c r="O9" s="253" t="s">
        <v>2</v>
      </c>
      <c r="P9" s="58" t="s">
        <v>64</v>
      </c>
      <c r="Q9" s="58" t="s">
        <v>64</v>
      </c>
      <c r="R9" s="58" t="s">
        <v>64</v>
      </c>
      <c r="S9" s="58" t="s">
        <v>64</v>
      </c>
      <c r="T9" s="148" t="s">
        <v>64</v>
      </c>
      <c r="U9" s="148" t="s">
        <v>64</v>
      </c>
    </row>
    <row r="10" spans="1:24" ht="23.25" customHeight="1" x14ac:dyDescent="0.25">
      <c r="A10" s="251"/>
      <c r="B10" s="252"/>
      <c r="C10" s="252"/>
      <c r="D10" s="252"/>
      <c r="E10" s="252"/>
      <c r="F10" s="252"/>
      <c r="G10" s="253"/>
      <c r="H10" s="253"/>
      <c r="I10" s="255"/>
      <c r="J10" s="253"/>
      <c r="K10" s="253"/>
      <c r="L10" s="256"/>
      <c r="M10" s="256"/>
      <c r="N10" s="253"/>
      <c r="O10" s="253"/>
      <c r="P10" s="254" t="s">
        <v>79</v>
      </c>
      <c r="Q10" s="254" t="s">
        <v>315</v>
      </c>
      <c r="R10" s="254" t="s">
        <v>314</v>
      </c>
      <c r="S10" s="254" t="s">
        <v>313</v>
      </c>
      <c r="T10" s="254" t="s">
        <v>316</v>
      </c>
      <c r="U10" s="254" t="s">
        <v>312</v>
      </c>
    </row>
    <row r="11" spans="1:24" ht="96" customHeight="1" x14ac:dyDescent="0.25">
      <c r="A11" s="251"/>
      <c r="B11" s="252"/>
      <c r="C11" s="53" t="s">
        <v>51</v>
      </c>
      <c r="D11" s="53" t="s">
        <v>52</v>
      </c>
      <c r="E11" s="53" t="s">
        <v>121</v>
      </c>
      <c r="F11" s="53" t="s">
        <v>53</v>
      </c>
      <c r="G11" s="253"/>
      <c r="H11" s="253"/>
      <c r="I11" s="255"/>
      <c r="J11" s="253"/>
      <c r="K11" s="253"/>
      <c r="L11" s="256"/>
      <c r="M11" s="256"/>
      <c r="N11" s="253"/>
      <c r="O11" s="253"/>
      <c r="P11" s="254"/>
      <c r="Q11" s="254"/>
      <c r="R11" s="254"/>
      <c r="S11" s="254"/>
      <c r="T11" s="254"/>
      <c r="U11" s="254"/>
      <c r="V11" s="34"/>
    </row>
    <row r="12" spans="1:24" ht="23.25" customHeight="1" x14ac:dyDescent="0.25">
      <c r="A12" s="88">
        <v>1</v>
      </c>
      <c r="B12" s="107">
        <v>2</v>
      </c>
      <c r="C12" s="107">
        <v>3</v>
      </c>
      <c r="D12" s="107">
        <v>4</v>
      </c>
      <c r="E12" s="107"/>
      <c r="F12" s="107">
        <v>5</v>
      </c>
      <c r="G12" s="107">
        <v>6</v>
      </c>
      <c r="H12" s="107">
        <v>7</v>
      </c>
      <c r="I12" s="107">
        <v>8</v>
      </c>
      <c r="J12" s="107">
        <v>9</v>
      </c>
      <c r="K12" s="107">
        <v>10</v>
      </c>
      <c r="L12" s="107">
        <v>11</v>
      </c>
      <c r="M12" s="107">
        <v>12</v>
      </c>
      <c r="N12" s="107">
        <v>13</v>
      </c>
      <c r="O12" s="107">
        <v>14</v>
      </c>
      <c r="P12" s="89">
        <v>15</v>
      </c>
      <c r="Q12" s="89">
        <v>16</v>
      </c>
      <c r="R12" s="89">
        <v>17</v>
      </c>
      <c r="S12" s="89">
        <v>18</v>
      </c>
      <c r="T12" s="90">
        <v>19</v>
      </c>
      <c r="U12" s="90">
        <v>20</v>
      </c>
    </row>
    <row r="13" spans="1:24" s="27" customFormat="1" ht="23.25" customHeight="1" x14ac:dyDescent="0.25">
      <c r="A13" s="91"/>
      <c r="B13" s="91" t="s">
        <v>65</v>
      </c>
      <c r="C13" s="92"/>
      <c r="D13" s="92"/>
      <c r="E13" s="92"/>
      <c r="F13" s="92"/>
      <c r="G13" s="93">
        <f>G14+G32+G39+G62</f>
        <v>4428</v>
      </c>
      <c r="H13" s="93">
        <f t="shared" ref="H13:O13" si="0">H14+H32+H39+H62</f>
        <v>41</v>
      </c>
      <c r="I13" s="93">
        <f t="shared" si="0"/>
        <v>2828</v>
      </c>
      <c r="J13" s="93">
        <f t="shared" si="0"/>
        <v>2772</v>
      </c>
      <c r="K13" s="93">
        <f t="shared" si="0"/>
        <v>282</v>
      </c>
      <c r="L13" s="93">
        <f t="shared" si="0"/>
        <v>0</v>
      </c>
      <c r="M13" s="93">
        <f t="shared" si="0"/>
        <v>1476</v>
      </c>
      <c r="N13" s="93">
        <f t="shared" si="0"/>
        <v>24</v>
      </c>
      <c r="O13" s="93">
        <f t="shared" si="0"/>
        <v>32</v>
      </c>
      <c r="P13" s="94">
        <f t="shared" ref="P13:U13" si="1">P14+P32+P39+P57+P62</f>
        <v>612</v>
      </c>
      <c r="Q13" s="94">
        <f t="shared" si="1"/>
        <v>864</v>
      </c>
      <c r="R13" s="94">
        <f t="shared" si="1"/>
        <v>612</v>
      </c>
      <c r="S13" s="94">
        <f t="shared" si="1"/>
        <v>864</v>
      </c>
      <c r="T13" s="94">
        <f t="shared" si="1"/>
        <v>612</v>
      </c>
      <c r="U13" s="94">
        <f t="shared" si="1"/>
        <v>864</v>
      </c>
      <c r="V13" s="33"/>
      <c r="W13" s="57"/>
    </row>
    <row r="14" spans="1:24" s="29" customFormat="1" ht="23.25" customHeight="1" x14ac:dyDescent="0.25">
      <c r="A14" s="149" t="s">
        <v>160</v>
      </c>
      <c r="B14" s="150" t="s">
        <v>24</v>
      </c>
      <c r="C14" s="179"/>
      <c r="D14" s="179"/>
      <c r="E14" s="179"/>
      <c r="F14" s="180"/>
      <c r="G14" s="181">
        <f>SUM(G15:G31)</f>
        <v>2020</v>
      </c>
      <c r="H14" s="181">
        <f t="shared" ref="H14:O14" si="2">SUM(H15:H31)</f>
        <v>0</v>
      </c>
      <c r="I14" s="181">
        <f t="shared" si="2"/>
        <v>2020</v>
      </c>
      <c r="J14" s="181">
        <f t="shared" si="2"/>
        <v>1984</v>
      </c>
      <c r="K14" s="181">
        <f t="shared" si="2"/>
        <v>0</v>
      </c>
      <c r="L14" s="181">
        <f t="shared" si="2"/>
        <v>0</v>
      </c>
      <c r="M14" s="181">
        <f t="shared" si="2"/>
        <v>0</v>
      </c>
      <c r="N14" s="181">
        <f t="shared" si="2"/>
        <v>16</v>
      </c>
      <c r="O14" s="181">
        <f t="shared" si="2"/>
        <v>20</v>
      </c>
      <c r="P14" s="181">
        <f>SUM(P15:P31)</f>
        <v>612</v>
      </c>
      <c r="Q14" s="181">
        <f t="shared" ref="Q14:U14" si="3">SUM(Q15:Q31)</f>
        <v>828</v>
      </c>
      <c r="R14" s="181">
        <f t="shared" si="3"/>
        <v>512</v>
      </c>
      <c r="S14" s="181">
        <f t="shared" si="3"/>
        <v>32</v>
      </c>
      <c r="T14" s="182">
        <f t="shared" si="3"/>
        <v>0</v>
      </c>
      <c r="U14" s="182">
        <f t="shared" si="3"/>
        <v>0</v>
      </c>
      <c r="V14" s="54"/>
      <c r="W14" s="54"/>
    </row>
    <row r="15" spans="1:24" ht="24" customHeight="1" x14ac:dyDescent="0.25">
      <c r="A15" s="154" t="s">
        <v>159</v>
      </c>
      <c r="B15" s="155" t="s">
        <v>74</v>
      </c>
      <c r="C15" s="151"/>
      <c r="D15" s="156"/>
      <c r="E15" s="156"/>
      <c r="F15" s="152" t="s">
        <v>91</v>
      </c>
      <c r="G15" s="183">
        <f>H15+I15</f>
        <v>128</v>
      </c>
      <c r="H15" s="151"/>
      <c r="I15" s="183">
        <f>J15+N15+O15</f>
        <v>128</v>
      </c>
      <c r="J15" s="183">
        <f>SUM(P15:U15)</f>
        <v>120</v>
      </c>
      <c r="K15" s="151"/>
      <c r="L15" s="151"/>
      <c r="M15" s="151"/>
      <c r="N15" s="151">
        <v>4</v>
      </c>
      <c r="O15" s="151">
        <v>4</v>
      </c>
      <c r="P15" s="151">
        <v>51</v>
      </c>
      <c r="Q15" s="151">
        <f>23*3</f>
        <v>69</v>
      </c>
      <c r="R15" s="151"/>
      <c r="S15" s="151"/>
      <c r="T15" s="184"/>
      <c r="U15" s="184"/>
      <c r="V15" s="49"/>
      <c r="W15" s="49"/>
      <c r="X15" s="49"/>
    </row>
    <row r="16" spans="1:24" ht="21" customHeight="1" x14ac:dyDescent="0.25">
      <c r="A16" s="154" t="s">
        <v>156</v>
      </c>
      <c r="B16" s="155" t="s">
        <v>25</v>
      </c>
      <c r="C16" s="151"/>
      <c r="D16" s="151">
        <v>2</v>
      </c>
      <c r="E16" s="156"/>
      <c r="F16" s="152"/>
      <c r="G16" s="183">
        <f t="shared" ref="G16:G31" si="4">H16+I16</f>
        <v>177</v>
      </c>
      <c r="H16" s="151"/>
      <c r="I16" s="183">
        <f t="shared" ref="I16:I31" si="5">J16+N16+O16</f>
        <v>177</v>
      </c>
      <c r="J16" s="183">
        <f t="shared" ref="J16:J31" si="6">SUM(P16:U16)</f>
        <v>177</v>
      </c>
      <c r="K16" s="151"/>
      <c r="L16" s="151"/>
      <c r="M16" s="151"/>
      <c r="N16" s="151"/>
      <c r="O16" s="151"/>
      <c r="P16" s="151">
        <f>17*5</f>
        <v>85</v>
      </c>
      <c r="Q16" s="151">
        <f>23*4</f>
        <v>92</v>
      </c>
      <c r="R16" s="151"/>
      <c r="S16" s="151"/>
      <c r="T16" s="184"/>
      <c r="U16" s="184"/>
      <c r="V16" s="49"/>
      <c r="W16" s="49"/>
      <c r="X16" s="49"/>
    </row>
    <row r="17" spans="1:24" ht="21" customHeight="1" x14ac:dyDescent="0.25">
      <c r="A17" s="154" t="s">
        <v>157</v>
      </c>
      <c r="B17" s="157" t="s">
        <v>270</v>
      </c>
      <c r="C17" s="151"/>
      <c r="D17" s="151">
        <v>3</v>
      </c>
      <c r="E17" s="156"/>
      <c r="F17" s="151"/>
      <c r="G17" s="183">
        <f t="shared" si="4"/>
        <v>64</v>
      </c>
      <c r="H17" s="151"/>
      <c r="I17" s="183">
        <f t="shared" si="5"/>
        <v>64</v>
      </c>
      <c r="J17" s="183">
        <f t="shared" si="6"/>
        <v>64</v>
      </c>
      <c r="K17" s="151"/>
      <c r="L17" s="151"/>
      <c r="M17" s="151"/>
      <c r="N17" s="151"/>
      <c r="O17" s="151"/>
      <c r="P17" s="151"/>
      <c r="Q17" s="151"/>
      <c r="R17" s="151">
        <f>16*4</f>
        <v>64</v>
      </c>
      <c r="S17" s="151"/>
      <c r="T17" s="184"/>
      <c r="U17" s="184"/>
      <c r="V17" s="49"/>
      <c r="W17" s="49"/>
      <c r="X17" s="49"/>
    </row>
    <row r="18" spans="1:24" ht="21" customHeight="1" x14ac:dyDescent="0.25">
      <c r="A18" s="154" t="s">
        <v>158</v>
      </c>
      <c r="B18" s="158" t="s">
        <v>26</v>
      </c>
      <c r="C18" s="151"/>
      <c r="D18" s="151">
        <v>2</v>
      </c>
      <c r="E18" s="156"/>
      <c r="F18" s="159"/>
      <c r="G18" s="183">
        <f t="shared" si="4"/>
        <v>168</v>
      </c>
      <c r="H18" s="151"/>
      <c r="I18" s="183">
        <f t="shared" si="5"/>
        <v>168</v>
      </c>
      <c r="J18" s="183">
        <f t="shared" si="6"/>
        <v>168</v>
      </c>
      <c r="K18" s="151"/>
      <c r="L18" s="151"/>
      <c r="M18" s="151"/>
      <c r="N18" s="151"/>
      <c r="O18" s="151"/>
      <c r="P18" s="151">
        <f>17*3</f>
        <v>51</v>
      </c>
      <c r="Q18" s="151">
        <f>23*3</f>
        <v>69</v>
      </c>
      <c r="R18" s="151">
        <f>16*3</f>
        <v>48</v>
      </c>
      <c r="S18" s="151"/>
      <c r="T18" s="184"/>
      <c r="U18" s="184"/>
      <c r="V18" s="49"/>
      <c r="W18" s="49"/>
      <c r="X18" s="49"/>
    </row>
    <row r="19" spans="1:24" ht="21.75" customHeight="1" x14ac:dyDescent="0.25">
      <c r="A19" s="154" t="s">
        <v>168</v>
      </c>
      <c r="B19" s="160" t="s">
        <v>278</v>
      </c>
      <c r="C19" s="151"/>
      <c r="D19" s="151"/>
      <c r="E19" s="156"/>
      <c r="F19" s="159" t="s">
        <v>91</v>
      </c>
      <c r="G19" s="183">
        <f t="shared" si="4"/>
        <v>288</v>
      </c>
      <c r="H19" s="151"/>
      <c r="I19" s="183">
        <f t="shared" si="5"/>
        <v>288</v>
      </c>
      <c r="J19" s="183">
        <f t="shared" si="6"/>
        <v>280</v>
      </c>
      <c r="K19" s="151"/>
      <c r="L19" s="151"/>
      <c r="M19" s="151"/>
      <c r="N19" s="151">
        <v>4</v>
      </c>
      <c r="O19" s="151">
        <v>4</v>
      </c>
      <c r="P19" s="151">
        <f>17*7</f>
        <v>119</v>
      </c>
      <c r="Q19" s="151">
        <f>23*7</f>
        <v>161</v>
      </c>
      <c r="R19" s="151"/>
      <c r="S19" s="151"/>
      <c r="T19" s="184"/>
      <c r="U19" s="184"/>
      <c r="V19" s="49"/>
      <c r="W19" s="49"/>
      <c r="X19" s="49"/>
    </row>
    <row r="20" spans="1:24" s="31" customFormat="1" ht="21" customHeight="1" x14ac:dyDescent="0.25">
      <c r="A20" s="154" t="s">
        <v>161</v>
      </c>
      <c r="B20" s="160" t="s">
        <v>27</v>
      </c>
      <c r="C20" s="151">
        <v>2</v>
      </c>
      <c r="D20" s="151">
        <v>3</v>
      </c>
      <c r="E20" s="156"/>
      <c r="F20" s="156"/>
      <c r="G20" s="183">
        <f t="shared" si="4"/>
        <v>224</v>
      </c>
      <c r="H20" s="151"/>
      <c r="I20" s="183">
        <f t="shared" si="5"/>
        <v>224</v>
      </c>
      <c r="J20" s="183">
        <f t="shared" si="6"/>
        <v>224</v>
      </c>
      <c r="K20" s="151"/>
      <c r="L20" s="151"/>
      <c r="M20" s="151"/>
      <c r="N20" s="151"/>
      <c r="O20" s="151"/>
      <c r="P20" s="151">
        <f>17*4</f>
        <v>68</v>
      </c>
      <c r="Q20" s="151">
        <f>23*4</f>
        <v>92</v>
      </c>
      <c r="R20" s="151">
        <f>16*4</f>
        <v>64</v>
      </c>
      <c r="S20" s="151"/>
      <c r="T20" s="184"/>
      <c r="U20" s="184"/>
      <c r="V20" s="50"/>
      <c r="W20" s="50"/>
      <c r="X20" s="50"/>
    </row>
    <row r="21" spans="1:24" ht="21" customHeight="1" x14ac:dyDescent="0.25">
      <c r="A21" s="154" t="s">
        <v>162</v>
      </c>
      <c r="B21" s="160" t="s">
        <v>271</v>
      </c>
      <c r="C21" s="151">
        <v>2</v>
      </c>
      <c r="D21" s="151">
        <v>3</v>
      </c>
      <c r="E21" s="156"/>
      <c r="F21" s="159"/>
      <c r="G21" s="183">
        <f t="shared" si="4"/>
        <v>39</v>
      </c>
      <c r="H21" s="151"/>
      <c r="I21" s="183">
        <f t="shared" si="5"/>
        <v>39</v>
      </c>
      <c r="J21" s="183">
        <f t="shared" si="6"/>
        <v>39</v>
      </c>
      <c r="K21" s="151"/>
      <c r="L21" s="151"/>
      <c r="M21" s="151"/>
      <c r="N21" s="151"/>
      <c r="O21" s="151"/>
      <c r="P21" s="151"/>
      <c r="Q21" s="151">
        <f>23*1</f>
        <v>23</v>
      </c>
      <c r="R21" s="151">
        <f>16*1</f>
        <v>16</v>
      </c>
      <c r="S21" s="151"/>
      <c r="T21" s="184"/>
      <c r="U21" s="184"/>
      <c r="V21" s="49"/>
      <c r="W21" s="49"/>
      <c r="X21" s="49"/>
    </row>
    <row r="22" spans="1:24" ht="21" customHeight="1" x14ac:dyDescent="0.25">
      <c r="A22" s="154" t="s">
        <v>163</v>
      </c>
      <c r="B22" s="160" t="s">
        <v>28</v>
      </c>
      <c r="C22" s="151">
        <v>2</v>
      </c>
      <c r="D22" s="151">
        <v>3</v>
      </c>
      <c r="E22" s="156"/>
      <c r="F22" s="159"/>
      <c r="G22" s="183">
        <f t="shared" si="4"/>
        <v>184</v>
      </c>
      <c r="H22" s="151"/>
      <c r="I22" s="183">
        <f t="shared" si="5"/>
        <v>184</v>
      </c>
      <c r="J22" s="183">
        <f t="shared" si="6"/>
        <v>184</v>
      </c>
      <c r="K22" s="151"/>
      <c r="L22" s="151"/>
      <c r="M22" s="151"/>
      <c r="N22" s="151"/>
      <c r="O22" s="151"/>
      <c r="P22" s="151">
        <f>17*3</f>
        <v>51</v>
      </c>
      <c r="Q22" s="151">
        <f>23*3</f>
        <v>69</v>
      </c>
      <c r="R22" s="151">
        <f>16*4</f>
        <v>64</v>
      </c>
      <c r="S22" s="151"/>
      <c r="T22" s="184"/>
      <c r="U22" s="184"/>
      <c r="V22" s="49"/>
      <c r="W22" s="49"/>
      <c r="X22" s="49"/>
    </row>
    <row r="23" spans="1:24" s="32" customFormat="1" ht="21" customHeight="1" x14ac:dyDescent="0.25">
      <c r="A23" s="154" t="s">
        <v>164</v>
      </c>
      <c r="B23" s="160" t="s">
        <v>272</v>
      </c>
      <c r="C23" s="151">
        <v>2</v>
      </c>
      <c r="D23" s="151">
        <v>3</v>
      </c>
      <c r="E23" s="156"/>
      <c r="F23" s="156"/>
      <c r="G23" s="183">
        <f t="shared" si="4"/>
        <v>78</v>
      </c>
      <c r="H23" s="151"/>
      <c r="I23" s="183">
        <f t="shared" si="5"/>
        <v>78</v>
      </c>
      <c r="J23" s="183">
        <f t="shared" si="6"/>
        <v>78</v>
      </c>
      <c r="K23" s="151"/>
      <c r="L23" s="151"/>
      <c r="M23" s="151"/>
      <c r="N23" s="151"/>
      <c r="O23" s="151"/>
      <c r="P23" s="151"/>
      <c r="Q23" s="151">
        <f>23*2</f>
        <v>46</v>
      </c>
      <c r="R23" s="151">
        <f>16*2</f>
        <v>32</v>
      </c>
      <c r="S23" s="151"/>
      <c r="T23" s="184"/>
      <c r="U23" s="184"/>
      <c r="V23" s="51"/>
      <c r="W23" s="51"/>
      <c r="X23" s="51"/>
    </row>
    <row r="24" spans="1:24" ht="21" customHeight="1" x14ac:dyDescent="0.25">
      <c r="A24" s="154" t="s">
        <v>169</v>
      </c>
      <c r="B24" s="160" t="s">
        <v>273</v>
      </c>
      <c r="C24" s="151"/>
      <c r="D24" s="151"/>
      <c r="E24" s="156"/>
      <c r="F24" s="161">
        <v>3</v>
      </c>
      <c r="G24" s="183">
        <f t="shared" si="4"/>
        <v>242</v>
      </c>
      <c r="H24" s="151"/>
      <c r="I24" s="183">
        <f t="shared" si="5"/>
        <v>242</v>
      </c>
      <c r="J24" s="183">
        <f t="shared" si="6"/>
        <v>232</v>
      </c>
      <c r="K24" s="151"/>
      <c r="L24" s="151"/>
      <c r="M24" s="151"/>
      <c r="N24" s="151">
        <v>4</v>
      </c>
      <c r="O24" s="151">
        <v>6</v>
      </c>
      <c r="P24" s="151">
        <f>17*5</f>
        <v>85</v>
      </c>
      <c r="Q24" s="151">
        <f>23*5</f>
        <v>115</v>
      </c>
      <c r="R24" s="151">
        <f>16*2</f>
        <v>32</v>
      </c>
      <c r="S24" s="151"/>
      <c r="T24" s="184"/>
      <c r="U24" s="184"/>
      <c r="V24" s="49"/>
      <c r="W24" s="49"/>
      <c r="X24" s="49"/>
    </row>
    <row r="25" spans="1:24" s="29" customFormat="1" ht="21" customHeight="1" x14ac:dyDescent="0.25">
      <c r="A25" s="154" t="s">
        <v>94</v>
      </c>
      <c r="B25" s="162" t="s">
        <v>274</v>
      </c>
      <c r="C25" s="151"/>
      <c r="D25" s="151"/>
      <c r="E25" s="156"/>
      <c r="F25" s="152"/>
      <c r="G25" s="183">
        <f t="shared" si="4"/>
        <v>0</v>
      </c>
      <c r="H25" s="151"/>
      <c r="I25" s="183">
        <f t="shared" si="5"/>
        <v>0</v>
      </c>
      <c r="J25" s="183">
        <f t="shared" si="6"/>
        <v>0</v>
      </c>
      <c r="K25" s="151"/>
      <c r="L25" s="151"/>
      <c r="M25" s="151"/>
      <c r="N25" s="151"/>
      <c r="O25" s="151"/>
      <c r="P25" s="151"/>
      <c r="Q25" s="151"/>
      <c r="R25" s="151"/>
      <c r="S25" s="151"/>
      <c r="T25" s="184"/>
      <c r="U25" s="184"/>
      <c r="V25" s="52"/>
      <c r="W25" s="52"/>
      <c r="X25" s="52"/>
    </row>
    <row r="26" spans="1:24" ht="21" customHeight="1" x14ac:dyDescent="0.25">
      <c r="A26" s="154" t="s">
        <v>279</v>
      </c>
      <c r="B26" s="160" t="s">
        <v>93</v>
      </c>
      <c r="C26" s="151">
        <v>2</v>
      </c>
      <c r="D26" s="151"/>
      <c r="E26" s="156"/>
      <c r="F26" s="156">
        <v>3</v>
      </c>
      <c r="G26" s="183">
        <f t="shared" si="4"/>
        <v>156</v>
      </c>
      <c r="H26" s="151"/>
      <c r="I26" s="183">
        <f t="shared" si="5"/>
        <v>156</v>
      </c>
      <c r="J26" s="183">
        <f t="shared" si="6"/>
        <v>146</v>
      </c>
      <c r="K26" s="151"/>
      <c r="L26" s="151"/>
      <c r="M26" s="151"/>
      <c r="N26" s="151">
        <v>4</v>
      </c>
      <c r="O26" s="151">
        <v>6</v>
      </c>
      <c r="P26" s="151">
        <f>17*4</f>
        <v>68</v>
      </c>
      <c r="Q26" s="151">
        <f>23*2</f>
        <v>46</v>
      </c>
      <c r="R26" s="151">
        <f>16*2</f>
        <v>32</v>
      </c>
      <c r="S26" s="151"/>
      <c r="T26" s="184"/>
      <c r="U26" s="184"/>
      <c r="V26" s="49"/>
      <c r="W26" s="49"/>
      <c r="X26" s="49"/>
    </row>
    <row r="27" spans="1:24" ht="21" customHeight="1" x14ac:dyDescent="0.25">
      <c r="A27" s="154"/>
      <c r="B27" s="162" t="s">
        <v>275</v>
      </c>
      <c r="C27" s="151"/>
      <c r="D27" s="151"/>
      <c r="E27" s="156"/>
      <c r="F27" s="152"/>
      <c r="G27" s="183">
        <f t="shared" si="4"/>
        <v>0</v>
      </c>
      <c r="H27" s="151"/>
      <c r="I27" s="183">
        <f t="shared" si="5"/>
        <v>0</v>
      </c>
      <c r="J27" s="183">
        <f t="shared" si="6"/>
        <v>0</v>
      </c>
      <c r="K27" s="151"/>
      <c r="L27" s="151"/>
      <c r="M27" s="151"/>
      <c r="N27" s="151"/>
      <c r="O27" s="151"/>
      <c r="P27" s="151"/>
      <c r="Q27" s="151"/>
      <c r="R27" s="151"/>
      <c r="S27" s="151"/>
      <c r="T27" s="184"/>
      <c r="U27" s="184"/>
      <c r="V27" s="49"/>
      <c r="W27" s="49"/>
      <c r="X27" s="49"/>
    </row>
    <row r="28" spans="1:24" ht="21" customHeight="1" x14ac:dyDescent="0.25">
      <c r="A28" s="154" t="s">
        <v>165</v>
      </c>
      <c r="B28" s="160" t="s">
        <v>92</v>
      </c>
      <c r="C28" s="151">
        <v>2</v>
      </c>
      <c r="D28" s="151">
        <v>3</v>
      </c>
      <c r="E28" s="156"/>
      <c r="F28" s="151"/>
      <c r="G28" s="183">
        <f t="shared" si="4"/>
        <v>78</v>
      </c>
      <c r="H28" s="151"/>
      <c r="I28" s="183">
        <f t="shared" si="5"/>
        <v>78</v>
      </c>
      <c r="J28" s="183">
        <f t="shared" si="6"/>
        <v>78</v>
      </c>
      <c r="K28" s="151"/>
      <c r="L28" s="151"/>
      <c r="M28" s="151"/>
      <c r="N28" s="151"/>
      <c r="O28" s="151"/>
      <c r="P28" s="151"/>
      <c r="Q28" s="151">
        <f>23*2</f>
        <v>46</v>
      </c>
      <c r="R28" s="151">
        <f>16*2</f>
        <v>32</v>
      </c>
      <c r="S28" s="151"/>
      <c r="T28" s="185"/>
      <c r="U28" s="185"/>
      <c r="V28" s="55"/>
      <c r="W28" s="55"/>
    </row>
    <row r="29" spans="1:24" s="32" customFormat="1" ht="22.5" customHeight="1" x14ac:dyDescent="0.25">
      <c r="A29" s="154" t="s">
        <v>166</v>
      </c>
      <c r="B29" s="160" t="s">
        <v>281</v>
      </c>
      <c r="C29" s="151">
        <v>2.2999999999999998</v>
      </c>
      <c r="D29" s="151"/>
      <c r="E29" s="156"/>
      <c r="F29" s="151"/>
      <c r="G29" s="183">
        <f t="shared" si="4"/>
        <v>96</v>
      </c>
      <c r="H29" s="151"/>
      <c r="I29" s="183">
        <f t="shared" si="5"/>
        <v>96</v>
      </c>
      <c r="J29" s="183">
        <f t="shared" si="6"/>
        <v>96</v>
      </c>
      <c r="K29" s="151"/>
      <c r="L29" s="151"/>
      <c r="M29" s="151"/>
      <c r="N29" s="151"/>
      <c r="O29" s="151"/>
      <c r="P29" s="151"/>
      <c r="Q29" s="151"/>
      <c r="R29" s="151">
        <f>16*6</f>
        <v>96</v>
      </c>
      <c r="S29" s="151"/>
      <c r="T29" s="186"/>
      <c r="U29" s="186"/>
    </row>
    <row r="30" spans="1:24" s="32" customFormat="1" ht="22.5" customHeight="1" x14ac:dyDescent="0.25">
      <c r="A30" s="154" t="s">
        <v>167</v>
      </c>
      <c r="B30" s="160" t="s">
        <v>276</v>
      </c>
      <c r="C30" s="151">
        <v>1</v>
      </c>
      <c r="D30" s="151"/>
      <c r="E30" s="156"/>
      <c r="F30" s="187"/>
      <c r="G30" s="183">
        <f t="shared" si="4"/>
        <v>34</v>
      </c>
      <c r="H30" s="151"/>
      <c r="I30" s="183">
        <f t="shared" si="5"/>
        <v>34</v>
      </c>
      <c r="J30" s="183">
        <f t="shared" si="6"/>
        <v>34</v>
      </c>
      <c r="K30" s="156"/>
      <c r="L30" s="151"/>
      <c r="M30" s="151"/>
      <c r="N30" s="151"/>
      <c r="O30" s="151"/>
      <c r="P30" s="151">
        <f>17*2</f>
        <v>34</v>
      </c>
      <c r="Q30" s="151"/>
      <c r="R30" s="151"/>
      <c r="S30" s="151"/>
      <c r="T30" s="186"/>
      <c r="U30" s="186"/>
    </row>
    <row r="31" spans="1:24" s="32" customFormat="1" ht="22.5" customHeight="1" x14ac:dyDescent="0.25">
      <c r="A31" s="154" t="s">
        <v>280</v>
      </c>
      <c r="B31" s="160" t="s">
        <v>277</v>
      </c>
      <c r="C31" s="151">
        <v>4</v>
      </c>
      <c r="D31" s="151"/>
      <c r="E31" s="156"/>
      <c r="F31" s="187"/>
      <c r="G31" s="183">
        <f t="shared" si="4"/>
        <v>64</v>
      </c>
      <c r="H31" s="151"/>
      <c r="I31" s="183">
        <f t="shared" si="5"/>
        <v>64</v>
      </c>
      <c r="J31" s="183">
        <f t="shared" si="6"/>
        <v>64</v>
      </c>
      <c r="K31" s="156"/>
      <c r="L31" s="151"/>
      <c r="M31" s="151"/>
      <c r="N31" s="151"/>
      <c r="O31" s="151"/>
      <c r="P31" s="151"/>
      <c r="Q31" s="151"/>
      <c r="R31" s="151">
        <f>16*2</f>
        <v>32</v>
      </c>
      <c r="S31" s="151">
        <f>8*4</f>
        <v>32</v>
      </c>
      <c r="T31" s="186"/>
      <c r="U31" s="186"/>
    </row>
    <row r="32" spans="1:24" s="32" customFormat="1" ht="20.25" customHeight="1" x14ac:dyDescent="0.3">
      <c r="A32" s="164" t="s">
        <v>58</v>
      </c>
      <c r="B32" s="108" t="s">
        <v>86</v>
      </c>
      <c r="C32" s="196"/>
      <c r="D32" s="196"/>
      <c r="E32" s="196"/>
      <c r="F32" s="211"/>
      <c r="G32" s="188">
        <f t="shared" ref="G32:O32" si="7">SUM(G33:G38)</f>
        <v>295</v>
      </c>
      <c r="H32" s="188">
        <f t="shared" si="7"/>
        <v>11</v>
      </c>
      <c r="I32" s="188">
        <f t="shared" si="7"/>
        <v>284</v>
      </c>
      <c r="J32" s="188">
        <f t="shared" si="7"/>
        <v>284</v>
      </c>
      <c r="K32" s="188">
        <f t="shared" si="7"/>
        <v>122</v>
      </c>
      <c r="L32" s="188">
        <f t="shared" si="7"/>
        <v>0</v>
      </c>
      <c r="M32" s="188">
        <f t="shared" si="7"/>
        <v>0</v>
      </c>
      <c r="N32" s="188">
        <f t="shared" si="7"/>
        <v>0</v>
      </c>
      <c r="O32" s="188">
        <f t="shared" si="7"/>
        <v>0</v>
      </c>
      <c r="P32" s="189">
        <f>SUM(P33:P38)</f>
        <v>0</v>
      </c>
      <c r="Q32" s="189">
        <f t="shared" ref="Q32:U32" si="8">SUM(Q33:Q38)</f>
        <v>0</v>
      </c>
      <c r="R32" s="189">
        <f t="shared" si="8"/>
        <v>64</v>
      </c>
      <c r="S32" s="189">
        <f t="shared" si="8"/>
        <v>64</v>
      </c>
      <c r="T32" s="190">
        <f t="shared" si="8"/>
        <v>156</v>
      </c>
      <c r="U32" s="190">
        <f t="shared" si="8"/>
        <v>0</v>
      </c>
    </row>
    <row r="33" spans="1:21" ht="20.25" customHeight="1" x14ac:dyDescent="0.3">
      <c r="A33" s="98" t="s">
        <v>59</v>
      </c>
      <c r="B33" s="114" t="s">
        <v>200</v>
      </c>
      <c r="C33" s="212"/>
      <c r="D33" s="196">
        <v>5</v>
      </c>
      <c r="E33" s="196">
        <v>5</v>
      </c>
      <c r="F33" s="191"/>
      <c r="G33" s="192">
        <f>H33+I33</f>
        <v>56</v>
      </c>
      <c r="H33" s="193">
        <v>4</v>
      </c>
      <c r="I33" s="194">
        <f>J33+N33+O33</f>
        <v>52</v>
      </c>
      <c r="J33" s="192">
        <f>SUM(P33:U33)</f>
        <v>52</v>
      </c>
      <c r="K33" s="195">
        <v>24</v>
      </c>
      <c r="L33" s="193"/>
      <c r="M33" s="193"/>
      <c r="N33" s="193"/>
      <c r="O33" s="193"/>
      <c r="P33" s="151"/>
      <c r="Q33" s="151"/>
      <c r="R33" s="151"/>
      <c r="S33" s="151"/>
      <c r="T33" s="196">
        <f>13*4</f>
        <v>52</v>
      </c>
      <c r="U33" s="196">
        <v>0</v>
      </c>
    </row>
    <row r="34" spans="1:21" ht="20.25" customHeight="1" x14ac:dyDescent="0.25">
      <c r="A34" s="98" t="s">
        <v>60</v>
      </c>
      <c r="B34" s="114" t="s">
        <v>267</v>
      </c>
      <c r="C34" s="212"/>
      <c r="D34" s="196">
        <v>5</v>
      </c>
      <c r="E34" s="196">
        <v>5</v>
      </c>
      <c r="F34" s="193"/>
      <c r="G34" s="192">
        <f t="shared" ref="G34:G38" si="9">H34+I34</f>
        <v>74</v>
      </c>
      <c r="H34" s="193"/>
      <c r="I34" s="194">
        <f t="shared" ref="I34:I38" si="10">J34+N34+O34</f>
        <v>74</v>
      </c>
      <c r="J34" s="192">
        <f t="shared" ref="J34:J38" si="11">SUM(P34:U34)</f>
        <v>74</v>
      </c>
      <c r="K34" s="195">
        <v>20</v>
      </c>
      <c r="L34" s="193"/>
      <c r="M34" s="193"/>
      <c r="N34" s="193"/>
      <c r="O34" s="193"/>
      <c r="P34" s="151"/>
      <c r="Q34" s="151"/>
      <c r="R34" s="151">
        <f>16*2</f>
        <v>32</v>
      </c>
      <c r="S34" s="151">
        <f>8*2</f>
        <v>16</v>
      </c>
      <c r="T34" s="196">
        <f>13*2</f>
        <v>26</v>
      </c>
      <c r="U34" s="196">
        <v>0</v>
      </c>
    </row>
    <row r="35" spans="1:21" ht="23.25" customHeight="1" x14ac:dyDescent="0.25">
      <c r="A35" s="98" t="s">
        <v>61</v>
      </c>
      <c r="B35" s="114" t="s">
        <v>199</v>
      </c>
      <c r="C35" s="212"/>
      <c r="D35" s="196">
        <v>4</v>
      </c>
      <c r="E35" s="196"/>
      <c r="F35" s="196"/>
      <c r="G35" s="192">
        <f t="shared" si="9"/>
        <v>36</v>
      </c>
      <c r="H35" s="193">
        <v>4</v>
      </c>
      <c r="I35" s="194">
        <f t="shared" si="10"/>
        <v>32</v>
      </c>
      <c r="J35" s="192">
        <f t="shared" si="11"/>
        <v>32</v>
      </c>
      <c r="K35" s="195">
        <v>6</v>
      </c>
      <c r="L35" s="193"/>
      <c r="M35" s="193"/>
      <c r="N35" s="193"/>
      <c r="O35" s="193"/>
      <c r="P35" s="151"/>
      <c r="Q35" s="151"/>
      <c r="R35" s="151">
        <v>0</v>
      </c>
      <c r="S35" s="151">
        <f>8*4</f>
        <v>32</v>
      </c>
      <c r="T35" s="196"/>
      <c r="U35" s="196"/>
    </row>
    <row r="36" spans="1:21" ht="25.5" customHeight="1" x14ac:dyDescent="0.25">
      <c r="A36" s="98" t="s">
        <v>61</v>
      </c>
      <c r="B36" s="114" t="s">
        <v>268</v>
      </c>
      <c r="C36" s="212"/>
      <c r="D36" s="196">
        <v>5</v>
      </c>
      <c r="E36" s="196">
        <v>5</v>
      </c>
      <c r="F36" s="196"/>
      <c r="G36" s="192">
        <f t="shared" si="9"/>
        <v>52</v>
      </c>
      <c r="H36" s="193"/>
      <c r="I36" s="194">
        <f t="shared" si="10"/>
        <v>52</v>
      </c>
      <c r="J36" s="192">
        <f t="shared" si="11"/>
        <v>52</v>
      </c>
      <c r="K36" s="195">
        <v>24</v>
      </c>
      <c r="L36" s="193"/>
      <c r="M36" s="193"/>
      <c r="N36" s="193"/>
      <c r="O36" s="193"/>
      <c r="P36" s="151"/>
      <c r="Q36" s="151"/>
      <c r="R36" s="151"/>
      <c r="S36" s="151"/>
      <c r="T36" s="196">
        <f>13*4</f>
        <v>52</v>
      </c>
      <c r="U36" s="196">
        <v>0</v>
      </c>
    </row>
    <row r="37" spans="1:21" ht="21.75" customHeight="1" x14ac:dyDescent="0.3">
      <c r="A37" s="98" t="s">
        <v>302</v>
      </c>
      <c r="B37" s="114" t="s">
        <v>28</v>
      </c>
      <c r="C37" s="212"/>
      <c r="D37" s="196">
        <v>5</v>
      </c>
      <c r="E37" s="196">
        <v>5</v>
      </c>
      <c r="F37" s="191"/>
      <c r="G37" s="192">
        <f t="shared" si="9"/>
        <v>42</v>
      </c>
      <c r="H37" s="193"/>
      <c r="I37" s="194">
        <f t="shared" si="10"/>
        <v>42</v>
      </c>
      <c r="J37" s="192">
        <f t="shared" si="11"/>
        <v>42</v>
      </c>
      <c r="K37" s="195">
        <v>42</v>
      </c>
      <c r="L37" s="193"/>
      <c r="M37" s="193"/>
      <c r="N37" s="193"/>
      <c r="O37" s="193"/>
      <c r="P37" s="151"/>
      <c r="Q37" s="151"/>
      <c r="R37" s="151">
        <v>0</v>
      </c>
      <c r="S37" s="151">
        <f>8*2</f>
        <v>16</v>
      </c>
      <c r="T37" s="196">
        <f>13*2</f>
        <v>26</v>
      </c>
      <c r="U37" s="196">
        <v>0</v>
      </c>
    </row>
    <row r="38" spans="1:21" ht="21.75" customHeight="1" x14ac:dyDescent="0.3">
      <c r="A38" s="96" t="s">
        <v>303</v>
      </c>
      <c r="B38" s="153" t="s">
        <v>269</v>
      </c>
      <c r="C38" s="196">
        <v>3</v>
      </c>
      <c r="D38" s="196"/>
      <c r="E38" s="196"/>
      <c r="F38" s="191"/>
      <c r="G38" s="192">
        <f t="shared" si="9"/>
        <v>35</v>
      </c>
      <c r="H38" s="193">
        <v>3</v>
      </c>
      <c r="I38" s="194">
        <f t="shared" si="10"/>
        <v>32</v>
      </c>
      <c r="J38" s="192">
        <f t="shared" si="11"/>
        <v>32</v>
      </c>
      <c r="K38" s="195">
        <v>6</v>
      </c>
      <c r="L38" s="193"/>
      <c r="M38" s="193"/>
      <c r="N38" s="193"/>
      <c r="O38" s="193"/>
      <c r="P38" s="151"/>
      <c r="Q38" s="151"/>
      <c r="R38" s="151">
        <f>16*2</f>
        <v>32</v>
      </c>
      <c r="S38" s="151">
        <v>0</v>
      </c>
      <c r="T38" s="196"/>
      <c r="U38" s="196"/>
    </row>
    <row r="39" spans="1:21" s="32" customFormat="1" ht="23.25" customHeight="1" x14ac:dyDescent="0.25">
      <c r="A39" s="97" t="s">
        <v>62</v>
      </c>
      <c r="B39" s="99" t="s">
        <v>29</v>
      </c>
      <c r="C39" s="197"/>
      <c r="D39" s="198"/>
      <c r="E39" s="198"/>
      <c r="F39" s="199"/>
      <c r="G39" s="188">
        <f>G40+G44+G48+G52</f>
        <v>2041</v>
      </c>
      <c r="H39" s="188">
        <f t="shared" ref="H39:O39" si="12">H40+H44+H48+H52</f>
        <v>30</v>
      </c>
      <c r="I39" s="188">
        <f t="shared" si="12"/>
        <v>524</v>
      </c>
      <c r="J39" s="188">
        <f t="shared" si="12"/>
        <v>504</v>
      </c>
      <c r="K39" s="188">
        <f t="shared" si="12"/>
        <v>160</v>
      </c>
      <c r="L39" s="188">
        <f t="shared" si="12"/>
        <v>0</v>
      </c>
      <c r="M39" s="188">
        <f t="shared" si="12"/>
        <v>1476</v>
      </c>
      <c r="N39" s="188">
        <f t="shared" si="12"/>
        <v>8</v>
      </c>
      <c r="O39" s="188">
        <f t="shared" si="12"/>
        <v>12</v>
      </c>
      <c r="P39" s="189">
        <f>P40+P44+P48+P52</f>
        <v>0</v>
      </c>
      <c r="Q39" s="189">
        <f t="shared" ref="Q39:U39" si="13">Q40+Q44+Q48+Q52</f>
        <v>0</v>
      </c>
      <c r="R39" s="189">
        <f t="shared" si="13"/>
        <v>0</v>
      </c>
      <c r="S39" s="189">
        <f t="shared" si="13"/>
        <v>768</v>
      </c>
      <c r="T39" s="190">
        <f t="shared" si="13"/>
        <v>456</v>
      </c>
      <c r="U39" s="190">
        <f t="shared" si="13"/>
        <v>756</v>
      </c>
    </row>
    <row r="40" spans="1:21" ht="21.75" customHeight="1" x14ac:dyDescent="0.25">
      <c r="A40" s="112" t="s">
        <v>212</v>
      </c>
      <c r="B40" s="115" t="s">
        <v>201</v>
      </c>
      <c r="C40" s="200"/>
      <c r="D40" s="201"/>
      <c r="E40" s="201"/>
      <c r="F40" s="202"/>
      <c r="G40" s="188">
        <f>SUM(G41:G43)</f>
        <v>499</v>
      </c>
      <c r="H40" s="188">
        <f t="shared" ref="H40:O40" si="14">SUM(H41:H43)</f>
        <v>9</v>
      </c>
      <c r="I40" s="188">
        <f t="shared" si="14"/>
        <v>130</v>
      </c>
      <c r="J40" s="188">
        <f t="shared" si="14"/>
        <v>126</v>
      </c>
      <c r="K40" s="188">
        <f t="shared" si="14"/>
        <v>40</v>
      </c>
      <c r="L40" s="188">
        <f t="shared" si="14"/>
        <v>0</v>
      </c>
      <c r="M40" s="188">
        <f t="shared" si="14"/>
        <v>360</v>
      </c>
      <c r="N40" s="188">
        <f t="shared" si="14"/>
        <v>2</v>
      </c>
      <c r="O40" s="188">
        <f t="shared" si="14"/>
        <v>2</v>
      </c>
      <c r="P40" s="189">
        <f>SUM(P41:P43)</f>
        <v>0</v>
      </c>
      <c r="Q40" s="189">
        <f t="shared" ref="Q40:U40" si="15">SUM(Q41:Q43)</f>
        <v>0</v>
      </c>
      <c r="R40" s="189">
        <f t="shared" si="15"/>
        <v>0</v>
      </c>
      <c r="S40" s="189">
        <f t="shared" si="15"/>
        <v>192</v>
      </c>
      <c r="T40" s="190">
        <f t="shared" si="15"/>
        <v>114</v>
      </c>
      <c r="U40" s="190">
        <f t="shared" si="15"/>
        <v>180</v>
      </c>
    </row>
    <row r="41" spans="1:21" ht="34.5" customHeight="1" x14ac:dyDescent="0.25">
      <c r="A41" s="109" t="s">
        <v>80</v>
      </c>
      <c r="B41" s="116" t="s">
        <v>309</v>
      </c>
      <c r="C41" s="196"/>
      <c r="D41" s="201">
        <v>4</v>
      </c>
      <c r="E41" s="201">
        <v>5</v>
      </c>
      <c r="F41" s="201" t="s">
        <v>284</v>
      </c>
      <c r="G41" s="192">
        <f>H41+I41</f>
        <v>139</v>
      </c>
      <c r="H41" s="196">
        <v>9</v>
      </c>
      <c r="I41" s="194">
        <f>J41+N41+O41</f>
        <v>130</v>
      </c>
      <c r="J41" s="192">
        <f>SUM(P41:U41)</f>
        <v>126</v>
      </c>
      <c r="K41" s="203">
        <v>40</v>
      </c>
      <c r="L41" s="196"/>
      <c r="M41" s="196"/>
      <c r="N41" s="196">
        <v>2</v>
      </c>
      <c r="O41" s="196">
        <v>2</v>
      </c>
      <c r="P41" s="151"/>
      <c r="Q41" s="151"/>
      <c r="R41" s="151"/>
      <c r="S41" s="151">
        <f>8*6</f>
        <v>48</v>
      </c>
      <c r="T41" s="186">
        <f>13*6</f>
        <v>78</v>
      </c>
      <c r="U41" s="186">
        <v>0</v>
      </c>
    </row>
    <row r="42" spans="1:21" ht="21.75" customHeight="1" x14ac:dyDescent="0.25">
      <c r="A42" s="109" t="s">
        <v>105</v>
      </c>
      <c r="B42" s="116" t="s">
        <v>211</v>
      </c>
      <c r="C42" s="196"/>
      <c r="D42" s="201" t="s">
        <v>308</v>
      </c>
      <c r="E42" s="201"/>
      <c r="F42" s="201"/>
      <c r="G42" s="192">
        <f>M42</f>
        <v>144</v>
      </c>
      <c r="H42" s="196"/>
      <c r="I42" s="194"/>
      <c r="J42" s="192"/>
      <c r="K42" s="203"/>
      <c r="L42" s="196"/>
      <c r="M42" s="196">
        <f>SUM(P42:U42)</f>
        <v>144</v>
      </c>
      <c r="N42" s="196"/>
      <c r="O42" s="196"/>
      <c r="P42" s="151"/>
      <c r="Q42" s="151"/>
      <c r="R42" s="151"/>
      <c r="S42" s="151">
        <v>144</v>
      </c>
      <c r="T42" s="186"/>
      <c r="U42" s="186">
        <v>0</v>
      </c>
    </row>
    <row r="43" spans="1:21" ht="21.75" customHeight="1" x14ac:dyDescent="0.25">
      <c r="A43" s="109" t="s">
        <v>106</v>
      </c>
      <c r="B43" s="116" t="s">
        <v>213</v>
      </c>
      <c r="C43" s="201"/>
      <c r="D43" s="201">
        <v>6</v>
      </c>
      <c r="E43" s="201"/>
      <c r="F43" s="201"/>
      <c r="G43" s="192">
        <f>M43</f>
        <v>216</v>
      </c>
      <c r="H43" s="196"/>
      <c r="I43" s="194"/>
      <c r="J43" s="192"/>
      <c r="K43" s="196"/>
      <c r="L43" s="196"/>
      <c r="M43" s="196">
        <f>SUM(P43:U43)</f>
        <v>216</v>
      </c>
      <c r="N43" s="196"/>
      <c r="O43" s="196"/>
      <c r="P43" s="151"/>
      <c r="Q43" s="151"/>
      <c r="R43" s="151"/>
      <c r="S43" s="151"/>
      <c r="T43" s="186">
        <v>36</v>
      </c>
      <c r="U43" s="186">
        <v>180</v>
      </c>
    </row>
    <row r="44" spans="1:21" s="32" customFormat="1" ht="24" customHeight="1" x14ac:dyDescent="0.25">
      <c r="A44" s="110" t="s">
        <v>104</v>
      </c>
      <c r="B44" s="117" t="s">
        <v>202</v>
      </c>
      <c r="C44" s="204"/>
      <c r="D44" s="201" t="s">
        <v>282</v>
      </c>
      <c r="E44" s="201"/>
      <c r="F44" s="201"/>
      <c r="G44" s="188">
        <f>SUM(G45:G47)</f>
        <v>501</v>
      </c>
      <c r="H44" s="188">
        <f t="shared" ref="H44:O44" si="16">SUM(H45:H47)</f>
        <v>11</v>
      </c>
      <c r="I44" s="188">
        <f t="shared" si="16"/>
        <v>130</v>
      </c>
      <c r="J44" s="188">
        <f t="shared" si="16"/>
        <v>126</v>
      </c>
      <c r="K44" s="188">
        <f t="shared" si="16"/>
        <v>40</v>
      </c>
      <c r="L44" s="188">
        <f t="shared" si="16"/>
        <v>0</v>
      </c>
      <c r="M44" s="188">
        <f t="shared" si="16"/>
        <v>360</v>
      </c>
      <c r="N44" s="188">
        <f t="shared" si="16"/>
        <v>2</v>
      </c>
      <c r="O44" s="188">
        <f t="shared" si="16"/>
        <v>2</v>
      </c>
      <c r="P44" s="189">
        <f>SUM(P45:P47)</f>
        <v>0</v>
      </c>
      <c r="Q44" s="189">
        <f t="shared" ref="Q44:U44" si="17">SUM(Q45:Q47)</f>
        <v>0</v>
      </c>
      <c r="R44" s="189">
        <f t="shared" si="17"/>
        <v>0</v>
      </c>
      <c r="S44" s="189">
        <f t="shared" si="17"/>
        <v>192</v>
      </c>
      <c r="T44" s="190">
        <f t="shared" si="17"/>
        <v>114</v>
      </c>
      <c r="U44" s="190">
        <f t="shared" si="17"/>
        <v>180</v>
      </c>
    </row>
    <row r="45" spans="1:21" ht="25.5" customHeight="1" x14ac:dyDescent="0.25">
      <c r="A45" s="95" t="s">
        <v>103</v>
      </c>
      <c r="B45" s="116" t="s">
        <v>310</v>
      </c>
      <c r="C45" s="201"/>
      <c r="D45" s="201">
        <v>4</v>
      </c>
      <c r="E45" s="201">
        <v>5</v>
      </c>
      <c r="F45" s="201" t="s">
        <v>284</v>
      </c>
      <c r="G45" s="192">
        <f>H45+I45</f>
        <v>141</v>
      </c>
      <c r="H45" s="196">
        <v>11</v>
      </c>
      <c r="I45" s="194">
        <f>J45+N45+O45</f>
        <v>130</v>
      </c>
      <c r="J45" s="192">
        <f>SUM(P45:U45)</f>
        <v>126</v>
      </c>
      <c r="K45" s="186">
        <v>40</v>
      </c>
      <c r="L45" s="196"/>
      <c r="M45" s="196"/>
      <c r="N45" s="196">
        <v>2</v>
      </c>
      <c r="O45" s="196">
        <v>2</v>
      </c>
      <c r="P45" s="151"/>
      <c r="Q45" s="151"/>
      <c r="R45" s="151"/>
      <c r="S45" s="151">
        <f>8*6</f>
        <v>48</v>
      </c>
      <c r="T45" s="186">
        <f>13*6</f>
        <v>78</v>
      </c>
      <c r="U45" s="186">
        <v>0</v>
      </c>
    </row>
    <row r="46" spans="1:21" ht="25.5" customHeight="1" x14ac:dyDescent="0.25">
      <c r="A46" s="95" t="s">
        <v>203</v>
      </c>
      <c r="B46" s="116" t="s">
        <v>214</v>
      </c>
      <c r="C46" s="201"/>
      <c r="D46" s="201" t="s">
        <v>308</v>
      </c>
      <c r="E46" s="201"/>
      <c r="F46" s="201"/>
      <c r="G46" s="192">
        <f>M46</f>
        <v>144</v>
      </c>
      <c r="H46" s="196"/>
      <c r="I46" s="194"/>
      <c r="J46" s="192"/>
      <c r="K46" s="186"/>
      <c r="L46" s="196"/>
      <c r="M46" s="196">
        <f>SUM(P46:U46)</f>
        <v>144</v>
      </c>
      <c r="N46" s="196"/>
      <c r="O46" s="196"/>
      <c r="P46" s="151"/>
      <c r="Q46" s="151"/>
      <c r="R46" s="151"/>
      <c r="S46" s="151">
        <v>144</v>
      </c>
      <c r="T46" s="186"/>
      <c r="U46" s="186">
        <v>0</v>
      </c>
    </row>
    <row r="47" spans="1:21" ht="23.25" customHeight="1" x14ac:dyDescent="0.25">
      <c r="A47" s="95" t="s">
        <v>204</v>
      </c>
      <c r="B47" s="116" t="s">
        <v>215</v>
      </c>
      <c r="C47" s="201"/>
      <c r="D47" s="201">
        <v>6</v>
      </c>
      <c r="E47" s="201"/>
      <c r="F47" s="201"/>
      <c r="G47" s="192">
        <f>M47</f>
        <v>216</v>
      </c>
      <c r="H47" s="196"/>
      <c r="I47" s="194"/>
      <c r="J47" s="192"/>
      <c r="K47" s="186"/>
      <c r="L47" s="196"/>
      <c r="M47" s="196">
        <f>SUM(P47:U47)</f>
        <v>216</v>
      </c>
      <c r="N47" s="196"/>
      <c r="O47" s="196"/>
      <c r="P47" s="151"/>
      <c r="Q47" s="151"/>
      <c r="R47" s="151"/>
      <c r="S47" s="151"/>
      <c r="T47" s="186">
        <v>36</v>
      </c>
      <c r="U47" s="186">
        <v>180</v>
      </c>
    </row>
    <row r="48" spans="1:21" s="32" customFormat="1" ht="26.25" customHeight="1" x14ac:dyDescent="0.25">
      <c r="A48" s="110" t="s">
        <v>197</v>
      </c>
      <c r="B48" s="117" t="s">
        <v>205</v>
      </c>
      <c r="C48" s="204"/>
      <c r="D48" s="201"/>
      <c r="E48" s="201"/>
      <c r="F48" s="201"/>
      <c r="G48" s="188">
        <f>SUM(G49:G51)</f>
        <v>500</v>
      </c>
      <c r="H48" s="188">
        <f t="shared" ref="H48:U48" si="18">SUM(H49:H51)</f>
        <v>10</v>
      </c>
      <c r="I48" s="188">
        <f t="shared" si="18"/>
        <v>130</v>
      </c>
      <c r="J48" s="188">
        <f t="shared" si="18"/>
        <v>126</v>
      </c>
      <c r="K48" s="188">
        <f t="shared" si="18"/>
        <v>40</v>
      </c>
      <c r="L48" s="188">
        <f t="shared" si="18"/>
        <v>0</v>
      </c>
      <c r="M48" s="188">
        <f t="shared" si="18"/>
        <v>360</v>
      </c>
      <c r="N48" s="188">
        <f t="shared" si="18"/>
        <v>2</v>
      </c>
      <c r="O48" s="188">
        <f t="shared" si="18"/>
        <v>2</v>
      </c>
      <c r="P48" s="189">
        <f t="shared" si="18"/>
        <v>0</v>
      </c>
      <c r="Q48" s="189">
        <f t="shared" si="18"/>
        <v>0</v>
      </c>
      <c r="R48" s="189">
        <f t="shared" si="18"/>
        <v>0</v>
      </c>
      <c r="S48" s="189">
        <f t="shared" si="18"/>
        <v>192</v>
      </c>
      <c r="T48" s="190">
        <f t="shared" si="18"/>
        <v>114</v>
      </c>
      <c r="U48" s="190">
        <f t="shared" si="18"/>
        <v>180</v>
      </c>
    </row>
    <row r="49" spans="1:21" ht="23.25" customHeight="1" x14ac:dyDescent="0.25">
      <c r="A49" s="95" t="s">
        <v>102</v>
      </c>
      <c r="B49" s="111" t="s">
        <v>210</v>
      </c>
      <c r="C49" s="201"/>
      <c r="D49" s="201">
        <v>4</v>
      </c>
      <c r="E49" s="201">
        <v>5</v>
      </c>
      <c r="F49" s="201" t="s">
        <v>284</v>
      </c>
      <c r="G49" s="192">
        <f>H49+I49</f>
        <v>140</v>
      </c>
      <c r="H49" s="196">
        <v>10</v>
      </c>
      <c r="I49" s="194">
        <f>J49+N49+O49</f>
        <v>130</v>
      </c>
      <c r="J49" s="192">
        <f>SUM(P49:U49)</f>
        <v>126</v>
      </c>
      <c r="K49" s="196">
        <v>40</v>
      </c>
      <c r="L49" s="196"/>
      <c r="M49" s="196"/>
      <c r="N49" s="196">
        <v>2</v>
      </c>
      <c r="O49" s="196">
        <v>2</v>
      </c>
      <c r="P49" s="151"/>
      <c r="Q49" s="151"/>
      <c r="R49" s="151"/>
      <c r="S49" s="151">
        <f>8*6</f>
        <v>48</v>
      </c>
      <c r="T49" s="192">
        <f>13*6</f>
        <v>78</v>
      </c>
      <c r="U49" s="192">
        <v>0</v>
      </c>
    </row>
    <row r="50" spans="1:21" ht="21" customHeight="1" x14ac:dyDescent="0.25">
      <c r="A50" s="95" t="s">
        <v>206</v>
      </c>
      <c r="B50" s="116" t="s">
        <v>305</v>
      </c>
      <c r="C50" s="201"/>
      <c r="D50" s="201" t="s">
        <v>308</v>
      </c>
      <c r="E50" s="201"/>
      <c r="F50" s="201"/>
      <c r="G50" s="192">
        <f>M50</f>
        <v>144</v>
      </c>
      <c r="H50" s="196"/>
      <c r="I50" s="194"/>
      <c r="J50" s="192"/>
      <c r="K50" s="196"/>
      <c r="L50" s="196"/>
      <c r="M50" s="196">
        <f>SUM(P50:U50)</f>
        <v>144</v>
      </c>
      <c r="N50" s="196"/>
      <c r="O50" s="196"/>
      <c r="P50" s="151"/>
      <c r="Q50" s="151"/>
      <c r="R50" s="151"/>
      <c r="S50" s="151">
        <v>144</v>
      </c>
      <c r="T50" s="192"/>
      <c r="U50" s="192">
        <v>0</v>
      </c>
    </row>
    <row r="51" spans="1:21" ht="19.5" customHeight="1" x14ac:dyDescent="0.25">
      <c r="A51" s="95" t="s">
        <v>95</v>
      </c>
      <c r="B51" s="118" t="s">
        <v>304</v>
      </c>
      <c r="C51" s="201"/>
      <c r="D51" s="201">
        <v>6</v>
      </c>
      <c r="E51" s="201"/>
      <c r="F51" s="201"/>
      <c r="G51" s="192">
        <f>M51</f>
        <v>216</v>
      </c>
      <c r="H51" s="196"/>
      <c r="I51" s="194"/>
      <c r="J51" s="192"/>
      <c r="K51" s="196"/>
      <c r="L51" s="196"/>
      <c r="M51" s="196">
        <f>SUM(P51:U51)</f>
        <v>216</v>
      </c>
      <c r="N51" s="196"/>
      <c r="O51" s="196"/>
      <c r="P51" s="151"/>
      <c r="Q51" s="151"/>
      <c r="R51" s="151"/>
      <c r="S51" s="151"/>
      <c r="T51" s="192">
        <v>36</v>
      </c>
      <c r="U51" s="192">
        <v>180</v>
      </c>
    </row>
    <row r="52" spans="1:21" s="32" customFormat="1" ht="22.5" customHeight="1" x14ac:dyDescent="0.25">
      <c r="A52" s="113" t="s">
        <v>98</v>
      </c>
      <c r="B52" s="117" t="s">
        <v>207</v>
      </c>
      <c r="C52" s="204"/>
      <c r="D52" s="201"/>
      <c r="E52" s="201"/>
      <c r="F52" s="201"/>
      <c r="G52" s="188">
        <f>SUM(G53:G55)</f>
        <v>541</v>
      </c>
      <c r="H52" s="188"/>
      <c r="I52" s="188">
        <f t="shared" ref="I52:U52" si="19">SUM(I53:I55)</f>
        <v>134</v>
      </c>
      <c r="J52" s="188">
        <f t="shared" si="19"/>
        <v>126</v>
      </c>
      <c r="K52" s="188">
        <f t="shared" si="19"/>
        <v>40</v>
      </c>
      <c r="L52" s="188">
        <f t="shared" si="19"/>
        <v>0</v>
      </c>
      <c r="M52" s="188">
        <f t="shared" si="19"/>
        <v>396</v>
      </c>
      <c r="N52" s="188">
        <f t="shared" si="19"/>
        <v>2</v>
      </c>
      <c r="O52" s="188">
        <f t="shared" si="19"/>
        <v>6</v>
      </c>
      <c r="P52" s="189">
        <f t="shared" si="19"/>
        <v>0</v>
      </c>
      <c r="Q52" s="189">
        <f t="shared" si="19"/>
        <v>0</v>
      </c>
      <c r="R52" s="189">
        <f t="shared" si="19"/>
        <v>0</v>
      </c>
      <c r="S52" s="189">
        <f t="shared" si="19"/>
        <v>192</v>
      </c>
      <c r="T52" s="188">
        <f t="shared" si="19"/>
        <v>114</v>
      </c>
      <c r="U52" s="188">
        <f t="shared" si="19"/>
        <v>216</v>
      </c>
    </row>
    <row r="53" spans="1:21" ht="20.25" customHeight="1" x14ac:dyDescent="0.25">
      <c r="A53" s="100" t="s">
        <v>81</v>
      </c>
      <c r="B53" s="120" t="s">
        <v>311</v>
      </c>
      <c r="C53" s="201"/>
      <c r="D53" s="201">
        <v>4</v>
      </c>
      <c r="E53" s="201">
        <v>5</v>
      </c>
      <c r="F53" s="201" t="s">
        <v>285</v>
      </c>
      <c r="G53" s="192">
        <f>H53+I53</f>
        <v>145</v>
      </c>
      <c r="H53" s="196">
        <v>11</v>
      </c>
      <c r="I53" s="194">
        <f>J53+N53+O53</f>
        <v>134</v>
      </c>
      <c r="J53" s="192">
        <f>SUM(P53:U53)</f>
        <v>126</v>
      </c>
      <c r="K53" s="196">
        <v>40</v>
      </c>
      <c r="L53" s="196"/>
      <c r="M53" s="196"/>
      <c r="N53" s="196">
        <v>2</v>
      </c>
      <c r="O53" s="196">
        <v>6</v>
      </c>
      <c r="P53" s="151"/>
      <c r="Q53" s="151"/>
      <c r="R53" s="151"/>
      <c r="S53" s="151">
        <f>8*6</f>
        <v>48</v>
      </c>
      <c r="T53" s="192">
        <f>13*6</f>
        <v>78</v>
      </c>
      <c r="U53" s="192">
        <v>0</v>
      </c>
    </row>
    <row r="54" spans="1:21" ht="20.25" customHeight="1" x14ac:dyDescent="0.25">
      <c r="A54" s="100" t="s">
        <v>208</v>
      </c>
      <c r="B54" s="116" t="s">
        <v>306</v>
      </c>
      <c r="C54" s="201"/>
      <c r="D54" s="201">
        <v>4</v>
      </c>
      <c r="E54" s="201"/>
      <c r="F54" s="201"/>
      <c r="G54" s="192">
        <f>M54</f>
        <v>144</v>
      </c>
      <c r="H54" s="196"/>
      <c r="I54" s="194"/>
      <c r="J54" s="192"/>
      <c r="K54" s="196"/>
      <c r="L54" s="196"/>
      <c r="M54" s="196">
        <f>SUM(P54:U54)</f>
        <v>144</v>
      </c>
      <c r="N54" s="196"/>
      <c r="O54" s="196"/>
      <c r="P54" s="151"/>
      <c r="Q54" s="151"/>
      <c r="R54" s="151"/>
      <c r="S54" s="151">
        <v>144</v>
      </c>
      <c r="T54" s="192"/>
      <c r="U54" s="192">
        <v>0</v>
      </c>
    </row>
    <row r="55" spans="1:21" ht="20.25" customHeight="1" x14ac:dyDescent="0.25">
      <c r="A55" s="100" t="s">
        <v>209</v>
      </c>
      <c r="B55" s="116" t="s">
        <v>307</v>
      </c>
      <c r="C55" s="201"/>
      <c r="D55" s="201">
        <v>6</v>
      </c>
      <c r="E55" s="201"/>
      <c r="F55" s="201"/>
      <c r="G55" s="192">
        <f>M55</f>
        <v>252</v>
      </c>
      <c r="H55" s="196"/>
      <c r="I55" s="194"/>
      <c r="J55" s="192"/>
      <c r="K55" s="196"/>
      <c r="L55" s="196"/>
      <c r="M55" s="196">
        <f>SUM(P55:U55)</f>
        <v>252</v>
      </c>
      <c r="N55" s="196"/>
      <c r="O55" s="196"/>
      <c r="P55" s="151"/>
      <c r="Q55" s="151"/>
      <c r="R55" s="151"/>
      <c r="S55" s="151"/>
      <c r="T55" s="192">
        <v>36</v>
      </c>
      <c r="U55" s="192">
        <v>216</v>
      </c>
    </row>
    <row r="56" spans="1:21" ht="20.25" customHeight="1" x14ac:dyDescent="0.25">
      <c r="A56" s="100"/>
      <c r="B56" s="116"/>
      <c r="C56" s="201"/>
      <c r="D56" s="201"/>
      <c r="E56" s="201"/>
      <c r="F56" s="201"/>
      <c r="G56" s="186"/>
      <c r="H56" s="196"/>
      <c r="I56" s="186"/>
      <c r="J56" s="192"/>
      <c r="K56" s="196"/>
      <c r="L56" s="196"/>
      <c r="M56" s="196"/>
      <c r="N56" s="196"/>
      <c r="O56" s="196"/>
      <c r="P56" s="151"/>
      <c r="Q56" s="151"/>
      <c r="R56" s="151"/>
      <c r="S56" s="151"/>
      <c r="T56" s="196"/>
      <c r="U56" s="196"/>
    </row>
    <row r="57" spans="1:21" ht="21" customHeight="1" x14ac:dyDescent="0.25">
      <c r="A57" s="106"/>
      <c r="B57" s="119" t="s">
        <v>31</v>
      </c>
      <c r="C57" s="184"/>
      <c r="D57" s="196"/>
      <c r="E57" s="196"/>
      <c r="F57" s="196"/>
      <c r="G57" s="206">
        <f>SUM(P57:U57)</f>
        <v>108</v>
      </c>
      <c r="H57" s="206"/>
      <c r="I57" s="206"/>
      <c r="J57" s="206"/>
      <c r="K57" s="206"/>
      <c r="L57" s="206"/>
      <c r="M57" s="206"/>
      <c r="N57" s="206"/>
      <c r="O57" s="206"/>
      <c r="P57" s="205">
        <v>0</v>
      </c>
      <c r="Q57" s="205">
        <v>36</v>
      </c>
      <c r="R57" s="205">
        <v>36</v>
      </c>
      <c r="S57" s="205">
        <v>0</v>
      </c>
      <c r="T57" s="206">
        <v>0</v>
      </c>
      <c r="U57" s="206">
        <v>36</v>
      </c>
    </row>
    <row r="58" spans="1:21" ht="19.5" customHeight="1" x14ac:dyDescent="0.25">
      <c r="A58" s="106"/>
      <c r="B58" s="101" t="s">
        <v>30</v>
      </c>
      <c r="C58" s="207"/>
      <c r="D58" s="206"/>
      <c r="E58" s="206"/>
      <c r="F58" s="206"/>
      <c r="G58" s="206">
        <f>SUM(P58:U58)</f>
        <v>576</v>
      </c>
      <c r="H58" s="206"/>
      <c r="I58" s="206"/>
      <c r="J58" s="206"/>
      <c r="K58" s="206"/>
      <c r="L58" s="206"/>
      <c r="M58" s="206"/>
      <c r="N58" s="206"/>
      <c r="O58" s="206"/>
      <c r="P58" s="205">
        <f>P42+P46+P50+P54</f>
        <v>0</v>
      </c>
      <c r="Q58" s="205">
        <f t="shared" ref="Q58:U58" si="20">Q42+Q46+Q50+Q54</f>
        <v>0</v>
      </c>
      <c r="R58" s="205">
        <f t="shared" si="20"/>
        <v>0</v>
      </c>
      <c r="S58" s="205">
        <f t="shared" si="20"/>
        <v>576</v>
      </c>
      <c r="T58" s="206">
        <f t="shared" si="20"/>
        <v>0</v>
      </c>
      <c r="U58" s="206">
        <f t="shared" si="20"/>
        <v>0</v>
      </c>
    </row>
    <row r="59" spans="1:21" ht="19.5" customHeight="1" x14ac:dyDescent="0.25">
      <c r="A59" s="106"/>
      <c r="B59" s="101" t="s">
        <v>82</v>
      </c>
      <c r="C59" s="207"/>
      <c r="D59" s="206"/>
      <c r="E59" s="206"/>
      <c r="F59" s="206"/>
      <c r="G59" s="206">
        <f>SUM(P59:U59)</f>
        <v>900</v>
      </c>
      <c r="H59" s="206"/>
      <c r="I59" s="206"/>
      <c r="J59" s="206"/>
      <c r="K59" s="206"/>
      <c r="L59" s="206"/>
      <c r="M59" s="206"/>
      <c r="N59" s="206"/>
      <c r="O59" s="206"/>
      <c r="P59" s="205">
        <f>P43+P47+P51+P55</f>
        <v>0</v>
      </c>
      <c r="Q59" s="205">
        <f t="shared" ref="Q59:U59" si="21">Q43+Q47+Q51+Q55</f>
        <v>0</v>
      </c>
      <c r="R59" s="205">
        <f t="shared" si="21"/>
        <v>0</v>
      </c>
      <c r="S59" s="205">
        <f t="shared" si="21"/>
        <v>0</v>
      </c>
      <c r="T59" s="206">
        <f t="shared" si="21"/>
        <v>144</v>
      </c>
      <c r="U59" s="206">
        <f t="shared" si="21"/>
        <v>756</v>
      </c>
    </row>
    <row r="60" spans="1:21" ht="19.5" customHeight="1" x14ac:dyDescent="0.25">
      <c r="A60" s="106"/>
      <c r="B60" s="101" t="s">
        <v>32</v>
      </c>
      <c r="C60" s="207"/>
      <c r="D60" s="206"/>
      <c r="E60" s="206"/>
      <c r="F60" s="206"/>
      <c r="G60" s="206">
        <f>SUM(P60:U60)</f>
        <v>1476</v>
      </c>
      <c r="H60" s="206"/>
      <c r="I60" s="206"/>
      <c r="J60" s="206"/>
      <c r="K60" s="206"/>
      <c r="L60" s="206"/>
      <c r="M60" s="206"/>
      <c r="N60" s="206"/>
      <c r="O60" s="206"/>
      <c r="P60" s="205">
        <f>P58+P59</f>
        <v>0</v>
      </c>
      <c r="Q60" s="205">
        <f t="shared" ref="Q60:U60" si="22">Q58+Q59</f>
        <v>0</v>
      </c>
      <c r="R60" s="205">
        <f t="shared" si="22"/>
        <v>0</v>
      </c>
      <c r="S60" s="205">
        <f t="shared" si="22"/>
        <v>576</v>
      </c>
      <c r="T60" s="206">
        <f t="shared" si="22"/>
        <v>144</v>
      </c>
      <c r="U60" s="206">
        <f t="shared" si="22"/>
        <v>756</v>
      </c>
    </row>
    <row r="61" spans="1:21" ht="19.5" customHeight="1" x14ac:dyDescent="0.25">
      <c r="A61" s="106"/>
      <c r="B61" s="101" t="s">
        <v>63</v>
      </c>
      <c r="C61" s="207"/>
      <c r="D61" s="206"/>
      <c r="E61" s="206"/>
      <c r="F61" s="206"/>
      <c r="G61" s="190">
        <v>36</v>
      </c>
      <c r="H61" s="190"/>
      <c r="I61" s="190"/>
      <c r="J61" s="190"/>
      <c r="K61" s="190"/>
      <c r="L61" s="190"/>
      <c r="M61" s="190"/>
      <c r="N61" s="190"/>
      <c r="O61" s="190"/>
      <c r="P61" s="208">
        <f t="shared" ref="P61:U61" si="23">P13/P8</f>
        <v>36</v>
      </c>
      <c r="Q61" s="208">
        <f t="shared" si="23"/>
        <v>36</v>
      </c>
      <c r="R61" s="208">
        <f t="shared" si="23"/>
        <v>36</v>
      </c>
      <c r="S61" s="208">
        <f t="shared" si="23"/>
        <v>36</v>
      </c>
      <c r="T61" s="209">
        <f t="shared" si="23"/>
        <v>36</v>
      </c>
      <c r="U61" s="209">
        <f t="shared" si="23"/>
        <v>36</v>
      </c>
    </row>
    <row r="62" spans="1:21" ht="19.5" customHeight="1" x14ac:dyDescent="0.25">
      <c r="A62" s="102" t="s">
        <v>34</v>
      </c>
      <c r="B62" s="103" t="s">
        <v>3</v>
      </c>
      <c r="C62" s="184"/>
      <c r="D62" s="184"/>
      <c r="E62" s="184"/>
      <c r="F62" s="184"/>
      <c r="G62" s="207">
        <v>72</v>
      </c>
      <c r="H62" s="184"/>
      <c r="I62" s="184"/>
      <c r="J62" s="184"/>
      <c r="K62" s="184"/>
      <c r="L62" s="184"/>
      <c r="M62" s="184"/>
      <c r="N62" s="184"/>
      <c r="O62" s="184"/>
      <c r="P62" s="151"/>
      <c r="Q62" s="151"/>
      <c r="R62" s="151"/>
      <c r="S62" s="205"/>
      <c r="T62" s="207"/>
      <c r="U62" s="207">
        <v>72</v>
      </c>
    </row>
    <row r="63" spans="1:21" ht="23.25" customHeight="1" x14ac:dyDescent="0.25">
      <c r="A63" s="264" t="s">
        <v>35</v>
      </c>
      <c r="B63" s="264"/>
      <c r="C63" s="184"/>
      <c r="D63" s="184"/>
      <c r="E63" s="184"/>
      <c r="F63" s="184"/>
      <c r="G63" s="210">
        <f t="shared" ref="G63:U63" si="24">G13</f>
        <v>4428</v>
      </c>
      <c r="H63" s="210">
        <f t="shared" si="24"/>
        <v>41</v>
      </c>
      <c r="I63" s="210">
        <f t="shared" si="24"/>
        <v>2828</v>
      </c>
      <c r="J63" s="210">
        <f t="shared" si="24"/>
        <v>2772</v>
      </c>
      <c r="K63" s="210">
        <f t="shared" si="24"/>
        <v>282</v>
      </c>
      <c r="L63" s="210">
        <f t="shared" si="24"/>
        <v>0</v>
      </c>
      <c r="M63" s="210">
        <f t="shared" si="24"/>
        <v>1476</v>
      </c>
      <c r="N63" s="210">
        <f t="shared" si="24"/>
        <v>24</v>
      </c>
      <c r="O63" s="210">
        <f t="shared" si="24"/>
        <v>32</v>
      </c>
      <c r="P63" s="189">
        <f t="shared" si="24"/>
        <v>612</v>
      </c>
      <c r="Q63" s="189">
        <f t="shared" si="24"/>
        <v>864</v>
      </c>
      <c r="R63" s="189">
        <f t="shared" si="24"/>
        <v>612</v>
      </c>
      <c r="S63" s="189">
        <f t="shared" si="24"/>
        <v>864</v>
      </c>
      <c r="T63" s="210">
        <f t="shared" si="24"/>
        <v>612</v>
      </c>
      <c r="U63" s="210">
        <f t="shared" si="24"/>
        <v>864</v>
      </c>
    </row>
    <row r="64" spans="1:21" ht="23.25" customHeight="1" x14ac:dyDescent="0.25">
      <c r="A64" s="35"/>
      <c r="B64" s="36"/>
      <c r="P64" s="48"/>
      <c r="Q64" s="48"/>
      <c r="R64" s="48"/>
      <c r="S64" s="48"/>
      <c r="T64" s="48"/>
      <c r="U64" s="48"/>
    </row>
    <row r="65" spans="1:21" ht="23.25" customHeight="1" x14ac:dyDescent="0.25">
      <c r="A65" s="35"/>
      <c r="B65" s="36"/>
      <c r="P65" s="48"/>
      <c r="Q65" s="48"/>
      <c r="R65" s="48"/>
      <c r="S65" s="48"/>
      <c r="T65" s="48"/>
      <c r="U65" s="48"/>
    </row>
    <row r="66" spans="1:21" ht="35.25" customHeight="1" x14ac:dyDescent="0.25">
      <c r="A66" s="263"/>
      <c r="B66" s="263"/>
      <c r="P66" s="48"/>
      <c r="Q66" s="48"/>
      <c r="R66" s="48"/>
      <c r="S66" s="48"/>
      <c r="T66" s="48"/>
      <c r="U66" s="48"/>
    </row>
    <row r="67" spans="1:21" ht="23.25" customHeight="1" x14ac:dyDescent="0.25">
      <c r="A67" s="38"/>
      <c r="B67" s="38"/>
      <c r="P67" s="48"/>
      <c r="Q67" s="48"/>
      <c r="R67" s="48"/>
      <c r="S67" s="48"/>
      <c r="T67" s="48"/>
      <c r="U67" s="48"/>
    </row>
    <row r="68" spans="1:21" ht="23.25" customHeight="1" x14ac:dyDescent="0.25">
      <c r="B68" s="40"/>
      <c r="P68" s="48"/>
      <c r="Q68" s="48"/>
      <c r="R68" s="48"/>
      <c r="S68" s="48"/>
      <c r="T68" s="48"/>
      <c r="U68" s="48"/>
    </row>
    <row r="69" spans="1:21" ht="23.25" customHeight="1" x14ac:dyDescent="0.25">
      <c r="P69" s="48"/>
      <c r="Q69" s="48"/>
      <c r="R69" s="48"/>
      <c r="S69" s="48"/>
      <c r="T69" s="48"/>
      <c r="U69" s="48"/>
    </row>
    <row r="70" spans="1:21" ht="23.25" customHeight="1" x14ac:dyDescent="0.25">
      <c r="P70" s="48"/>
      <c r="Q70" s="48"/>
      <c r="R70" s="48"/>
      <c r="S70" s="48"/>
      <c r="T70" s="48"/>
      <c r="U70" s="48"/>
    </row>
    <row r="71" spans="1:21" ht="23.25" customHeight="1" x14ac:dyDescent="0.25">
      <c r="P71" s="48"/>
      <c r="Q71" s="48"/>
      <c r="R71" s="48"/>
      <c r="S71" s="48"/>
      <c r="T71" s="48"/>
      <c r="U71" s="48"/>
    </row>
    <row r="72" spans="1:21" ht="23.25" customHeight="1" x14ac:dyDescent="0.25">
      <c r="P72" s="48"/>
      <c r="Q72" s="48"/>
      <c r="R72" s="48"/>
      <c r="S72" s="48"/>
      <c r="T72" s="48"/>
      <c r="U72" s="48"/>
    </row>
    <row r="73" spans="1:21" ht="23.25" customHeight="1" x14ac:dyDescent="0.25">
      <c r="P73" s="48"/>
      <c r="Q73" s="48"/>
      <c r="R73" s="48"/>
      <c r="S73" s="48"/>
      <c r="T73" s="48"/>
      <c r="U73" s="48"/>
    </row>
    <row r="74" spans="1:21" ht="23.25" customHeight="1" x14ac:dyDescent="0.25">
      <c r="P74" s="48"/>
      <c r="Q74" s="48"/>
      <c r="R74" s="48"/>
      <c r="S74" s="48"/>
      <c r="T74" s="48"/>
      <c r="U74" s="48"/>
    </row>
    <row r="75" spans="1:21" ht="23.25" customHeight="1" x14ac:dyDescent="0.25">
      <c r="P75" s="48"/>
      <c r="Q75" s="48"/>
      <c r="R75" s="48"/>
      <c r="S75" s="48"/>
      <c r="T75" s="48"/>
      <c r="U75" s="48"/>
    </row>
    <row r="76" spans="1:21" ht="23.25" customHeight="1" x14ac:dyDescent="0.25">
      <c r="P76" s="48"/>
      <c r="Q76" s="48"/>
      <c r="R76" s="48"/>
      <c r="S76" s="48"/>
      <c r="T76" s="48"/>
      <c r="U76" s="48"/>
    </row>
    <row r="77" spans="1:21" ht="23.25" customHeight="1" x14ac:dyDescent="0.25">
      <c r="P77" s="48"/>
      <c r="Q77" s="48"/>
      <c r="R77" s="48"/>
      <c r="S77" s="48"/>
      <c r="T77" s="48"/>
      <c r="U77" s="48"/>
    </row>
    <row r="78" spans="1:21" ht="23.25" customHeight="1" x14ac:dyDescent="0.25">
      <c r="P78" s="48"/>
      <c r="Q78" s="48"/>
      <c r="R78" s="48"/>
      <c r="S78" s="48"/>
      <c r="T78" s="48"/>
      <c r="U78" s="48"/>
    </row>
    <row r="79" spans="1:21" ht="23.25" customHeight="1" x14ac:dyDescent="0.25">
      <c r="P79" s="48"/>
      <c r="Q79" s="48"/>
      <c r="R79" s="48"/>
      <c r="S79" s="48"/>
      <c r="T79" s="48"/>
      <c r="U79" s="48"/>
    </row>
    <row r="80" spans="1:21" ht="23.25" customHeight="1" x14ac:dyDescent="0.25">
      <c r="P80" s="48"/>
      <c r="Q80" s="48"/>
      <c r="R80" s="48"/>
      <c r="S80" s="48"/>
      <c r="T80" s="48"/>
      <c r="U80" s="48"/>
    </row>
    <row r="81" spans="16:21" ht="23.25" customHeight="1" x14ac:dyDescent="0.25">
      <c r="P81" s="48"/>
      <c r="Q81" s="48"/>
      <c r="R81" s="48"/>
      <c r="S81" s="48"/>
      <c r="T81" s="48"/>
      <c r="U81" s="48"/>
    </row>
    <row r="82" spans="16:21" ht="23.25" customHeight="1" x14ac:dyDescent="0.25">
      <c r="P82" s="48"/>
      <c r="Q82" s="48"/>
      <c r="R82" s="48"/>
      <c r="S82" s="48"/>
      <c r="T82" s="48"/>
      <c r="U82" s="48"/>
    </row>
    <row r="83" spans="16:21" ht="23.25" customHeight="1" x14ac:dyDescent="0.25">
      <c r="P83" s="48"/>
      <c r="Q83" s="48"/>
      <c r="R83" s="48"/>
      <c r="S83" s="48"/>
      <c r="T83" s="48"/>
      <c r="U83" s="48"/>
    </row>
    <row r="84" spans="16:21" ht="23.25" customHeight="1" x14ac:dyDescent="0.25">
      <c r="P84" s="48"/>
      <c r="Q84" s="48"/>
      <c r="R84" s="48"/>
      <c r="S84" s="48"/>
      <c r="T84" s="48"/>
      <c r="U84" s="48"/>
    </row>
    <row r="85" spans="16:21" ht="23.25" customHeight="1" x14ac:dyDescent="0.25">
      <c r="P85" s="48"/>
      <c r="Q85" s="48"/>
      <c r="R85" s="48"/>
      <c r="S85" s="48"/>
      <c r="T85" s="48"/>
      <c r="U85" s="48"/>
    </row>
    <row r="86" spans="16:21" ht="23.25" customHeight="1" x14ac:dyDescent="0.25">
      <c r="P86" s="48"/>
      <c r="Q86" s="48"/>
      <c r="R86" s="48"/>
      <c r="S86" s="48"/>
      <c r="T86" s="48"/>
      <c r="U86" s="48"/>
    </row>
    <row r="87" spans="16:21" ht="23.25" customHeight="1" x14ac:dyDescent="0.25">
      <c r="P87" s="48"/>
      <c r="Q87" s="48"/>
      <c r="R87" s="48"/>
      <c r="S87" s="48"/>
      <c r="T87" s="48"/>
      <c r="U87" s="48"/>
    </row>
    <row r="88" spans="16:21" ht="23.25" customHeight="1" x14ac:dyDescent="0.25">
      <c r="P88" s="48"/>
      <c r="Q88" s="48"/>
      <c r="R88" s="48"/>
      <c r="S88" s="48"/>
      <c r="T88" s="48"/>
      <c r="U88" s="48"/>
    </row>
    <row r="89" spans="16:21" ht="23.25" customHeight="1" x14ac:dyDescent="0.25">
      <c r="P89" s="48"/>
      <c r="Q89" s="48"/>
      <c r="R89" s="48"/>
      <c r="S89" s="48"/>
      <c r="T89" s="48"/>
      <c r="U89" s="48"/>
    </row>
    <row r="90" spans="16:21" ht="23.25" customHeight="1" x14ac:dyDescent="0.25">
      <c r="P90" s="48"/>
      <c r="Q90" s="48"/>
      <c r="R90" s="48"/>
      <c r="S90" s="48"/>
      <c r="T90" s="48"/>
      <c r="U90" s="48"/>
    </row>
    <row r="91" spans="16:21" ht="23.25" customHeight="1" x14ac:dyDescent="0.25">
      <c r="P91" s="48"/>
      <c r="Q91" s="48"/>
      <c r="R91" s="48"/>
      <c r="S91" s="48"/>
      <c r="T91" s="48"/>
      <c r="U91" s="48"/>
    </row>
    <row r="92" spans="16:21" ht="23.25" customHeight="1" x14ac:dyDescent="0.25">
      <c r="P92" s="48"/>
      <c r="Q92" s="48"/>
      <c r="R92" s="48"/>
      <c r="S92" s="48"/>
      <c r="T92" s="48"/>
      <c r="U92" s="48"/>
    </row>
    <row r="93" spans="16:21" ht="23.25" customHeight="1" x14ac:dyDescent="0.25">
      <c r="P93" s="48"/>
      <c r="Q93" s="48"/>
      <c r="R93" s="48"/>
      <c r="S93" s="48"/>
      <c r="T93" s="48"/>
      <c r="U93" s="48"/>
    </row>
    <row r="94" spans="16:21" ht="23.25" customHeight="1" x14ac:dyDescent="0.25">
      <c r="P94" s="48"/>
      <c r="Q94" s="48"/>
      <c r="R94" s="48"/>
      <c r="S94" s="48"/>
      <c r="T94" s="48"/>
      <c r="U94" s="48"/>
    </row>
    <row r="95" spans="16:21" ht="23.25" customHeight="1" x14ac:dyDescent="0.25">
      <c r="P95" s="48"/>
      <c r="Q95" s="48"/>
      <c r="R95" s="48"/>
      <c r="S95" s="48"/>
      <c r="T95" s="48"/>
      <c r="U95" s="48"/>
    </row>
    <row r="96" spans="16:21" ht="23.25" customHeight="1" x14ac:dyDescent="0.25">
      <c r="P96" s="48"/>
      <c r="Q96" s="48"/>
      <c r="R96" s="48"/>
      <c r="S96" s="48"/>
      <c r="T96" s="48"/>
      <c r="U96" s="48"/>
    </row>
    <row r="97" spans="16:21" ht="23.25" customHeight="1" x14ac:dyDescent="0.25">
      <c r="P97" s="48"/>
      <c r="Q97" s="48"/>
      <c r="R97" s="48"/>
      <c r="S97" s="48"/>
      <c r="T97" s="48"/>
      <c r="U97" s="48"/>
    </row>
    <row r="98" spans="16:21" ht="23.25" customHeight="1" x14ac:dyDescent="0.25">
      <c r="P98" s="48"/>
      <c r="Q98" s="48"/>
      <c r="R98" s="48"/>
      <c r="S98" s="48"/>
      <c r="T98" s="48"/>
      <c r="U98" s="48"/>
    </row>
    <row r="99" spans="16:21" ht="23.25" customHeight="1" x14ac:dyDescent="0.25">
      <c r="P99" s="48"/>
      <c r="Q99" s="48"/>
      <c r="R99" s="48"/>
      <c r="S99" s="48"/>
      <c r="T99" s="48"/>
      <c r="U99" s="48"/>
    </row>
    <row r="100" spans="16:21" ht="23.25" customHeight="1" x14ac:dyDescent="0.25">
      <c r="P100" s="48"/>
      <c r="Q100" s="48"/>
      <c r="R100" s="48"/>
      <c r="S100" s="48"/>
      <c r="T100" s="48"/>
      <c r="U100" s="48"/>
    </row>
    <row r="101" spans="16:21" ht="23.25" customHeight="1" x14ac:dyDescent="0.25">
      <c r="P101" s="48"/>
      <c r="Q101" s="48"/>
      <c r="R101" s="48"/>
      <c r="S101" s="48"/>
      <c r="T101" s="48"/>
      <c r="U101" s="48"/>
    </row>
    <row r="102" spans="16:21" ht="23.25" customHeight="1" x14ac:dyDescent="0.25">
      <c r="P102" s="48"/>
      <c r="Q102" s="48"/>
      <c r="R102" s="48"/>
      <c r="S102" s="48"/>
      <c r="T102" s="48"/>
      <c r="U102" s="48"/>
    </row>
    <row r="103" spans="16:21" ht="23.25" customHeight="1" x14ac:dyDescent="0.25">
      <c r="P103" s="48"/>
      <c r="Q103" s="48"/>
      <c r="R103" s="48"/>
      <c r="S103" s="48"/>
      <c r="T103" s="48"/>
      <c r="U103" s="48"/>
    </row>
    <row r="104" spans="16:21" ht="23.25" customHeight="1" x14ac:dyDescent="0.25">
      <c r="P104" s="48"/>
      <c r="Q104" s="48"/>
      <c r="R104" s="48"/>
      <c r="S104" s="48"/>
      <c r="T104" s="48"/>
      <c r="U104" s="48"/>
    </row>
    <row r="105" spans="16:21" ht="23.25" customHeight="1" x14ac:dyDescent="0.25">
      <c r="P105" s="48"/>
      <c r="Q105" s="48"/>
      <c r="R105" s="48"/>
      <c r="S105" s="48"/>
      <c r="T105" s="48"/>
      <c r="U105" s="48"/>
    </row>
    <row r="106" spans="16:21" ht="23.25" customHeight="1" x14ac:dyDescent="0.25">
      <c r="P106" s="48"/>
      <c r="Q106" s="48"/>
      <c r="R106" s="48"/>
      <c r="S106" s="48"/>
      <c r="T106" s="48"/>
      <c r="U106" s="48"/>
    </row>
    <row r="107" spans="16:21" ht="23.25" customHeight="1" x14ac:dyDescent="0.25">
      <c r="P107" s="48"/>
      <c r="Q107" s="48"/>
      <c r="R107" s="48"/>
      <c r="S107" s="48"/>
      <c r="T107" s="48"/>
      <c r="U107" s="48"/>
    </row>
    <row r="108" spans="16:21" ht="23.25" customHeight="1" x14ac:dyDescent="0.25">
      <c r="P108" s="48"/>
      <c r="Q108" s="48"/>
      <c r="R108" s="48"/>
      <c r="S108" s="48"/>
      <c r="T108" s="48"/>
      <c r="U108" s="48"/>
    </row>
    <row r="109" spans="16:21" ht="23.25" customHeight="1" x14ac:dyDescent="0.25">
      <c r="P109" s="48"/>
      <c r="Q109" s="48"/>
      <c r="R109" s="48"/>
      <c r="S109" s="48"/>
      <c r="T109" s="48"/>
      <c r="U109" s="48"/>
    </row>
    <row r="110" spans="16:21" ht="23.25" customHeight="1" x14ac:dyDescent="0.25">
      <c r="P110" s="48"/>
      <c r="Q110" s="48"/>
      <c r="R110" s="48"/>
      <c r="S110" s="48"/>
      <c r="T110" s="48"/>
      <c r="U110" s="48"/>
    </row>
    <row r="111" spans="16:21" ht="23.25" customHeight="1" x14ac:dyDescent="0.25">
      <c r="P111" s="48"/>
      <c r="Q111" s="48"/>
      <c r="R111" s="48"/>
      <c r="S111" s="48"/>
      <c r="T111" s="48"/>
      <c r="U111" s="48"/>
    </row>
    <row r="112" spans="16:21" ht="23.25" customHeight="1" x14ac:dyDescent="0.25">
      <c r="P112" s="48"/>
      <c r="Q112" s="48"/>
      <c r="R112" s="48"/>
      <c r="S112" s="48"/>
      <c r="T112" s="48"/>
      <c r="U112" s="48"/>
    </row>
    <row r="113" spans="16:21" ht="23.25" customHeight="1" x14ac:dyDescent="0.25">
      <c r="P113" s="48"/>
      <c r="Q113" s="48"/>
      <c r="R113" s="48"/>
      <c r="S113" s="48"/>
      <c r="T113" s="48"/>
      <c r="U113" s="48"/>
    </row>
    <row r="114" spans="16:21" ht="23.25" customHeight="1" x14ac:dyDescent="0.25">
      <c r="P114" s="48"/>
      <c r="Q114" s="48"/>
      <c r="R114" s="48"/>
      <c r="S114" s="48"/>
      <c r="T114" s="48"/>
      <c r="U114" s="48"/>
    </row>
    <row r="115" spans="16:21" ht="23.25" customHeight="1" x14ac:dyDescent="0.25">
      <c r="P115" s="48"/>
      <c r="Q115" s="48"/>
      <c r="R115" s="48"/>
      <c r="S115" s="48"/>
      <c r="T115" s="48"/>
      <c r="U115" s="48"/>
    </row>
    <row r="116" spans="16:21" ht="23.25" customHeight="1" x14ac:dyDescent="0.25">
      <c r="P116" s="48"/>
      <c r="Q116" s="48"/>
      <c r="R116" s="48"/>
      <c r="S116" s="48"/>
      <c r="T116" s="48"/>
      <c r="U116" s="48"/>
    </row>
    <row r="117" spans="16:21" ht="23.25" customHeight="1" x14ac:dyDescent="0.25">
      <c r="P117" s="48"/>
      <c r="Q117" s="48"/>
      <c r="R117" s="48"/>
      <c r="S117" s="48"/>
      <c r="T117" s="48"/>
      <c r="U117" s="48"/>
    </row>
    <row r="118" spans="16:21" ht="23.25" customHeight="1" x14ac:dyDescent="0.25">
      <c r="P118" s="48"/>
      <c r="Q118" s="48"/>
      <c r="R118" s="48"/>
      <c r="S118" s="48"/>
      <c r="T118" s="48"/>
      <c r="U118" s="48"/>
    </row>
    <row r="119" spans="16:21" ht="23.25" customHeight="1" x14ac:dyDescent="0.25">
      <c r="P119" s="48"/>
      <c r="Q119" s="48"/>
      <c r="R119" s="48"/>
      <c r="S119" s="48"/>
      <c r="T119" s="48"/>
      <c r="U119" s="48"/>
    </row>
    <row r="120" spans="16:21" ht="23.25" customHeight="1" x14ac:dyDescent="0.25">
      <c r="P120" s="48"/>
      <c r="Q120" s="48"/>
      <c r="R120" s="48"/>
      <c r="S120" s="48"/>
      <c r="T120" s="48"/>
      <c r="U120" s="48"/>
    </row>
    <row r="121" spans="16:21" ht="23.25" customHeight="1" x14ac:dyDescent="0.25">
      <c r="P121" s="48"/>
      <c r="Q121" s="48"/>
      <c r="R121" s="48"/>
      <c r="S121" s="48"/>
      <c r="T121" s="48"/>
      <c r="U121" s="48"/>
    </row>
    <row r="122" spans="16:21" ht="23.25" customHeight="1" x14ac:dyDescent="0.25">
      <c r="P122" s="48"/>
      <c r="Q122" s="48"/>
      <c r="R122" s="48"/>
      <c r="S122" s="48"/>
      <c r="T122" s="48"/>
      <c r="U122" s="48"/>
    </row>
    <row r="123" spans="16:21" ht="23.25" customHeight="1" x14ac:dyDescent="0.25">
      <c r="P123" s="48"/>
      <c r="Q123" s="48"/>
      <c r="R123" s="48"/>
      <c r="S123" s="48"/>
      <c r="T123" s="48"/>
      <c r="U123" s="48"/>
    </row>
    <row r="124" spans="16:21" ht="23.25" customHeight="1" x14ac:dyDescent="0.25">
      <c r="P124" s="48"/>
      <c r="Q124" s="48"/>
      <c r="R124" s="48"/>
      <c r="S124" s="48"/>
      <c r="T124" s="48"/>
      <c r="U124" s="48"/>
    </row>
    <row r="125" spans="16:21" ht="23.25" customHeight="1" x14ac:dyDescent="0.25">
      <c r="P125" s="48"/>
      <c r="Q125" s="48"/>
      <c r="R125" s="48"/>
      <c r="S125" s="48"/>
      <c r="T125" s="48"/>
      <c r="U125" s="48"/>
    </row>
    <row r="126" spans="16:21" ht="23.25" customHeight="1" x14ac:dyDescent="0.25">
      <c r="P126" s="48"/>
      <c r="Q126" s="48"/>
      <c r="R126" s="48"/>
      <c r="S126" s="48"/>
      <c r="T126" s="48"/>
      <c r="U126" s="48"/>
    </row>
    <row r="127" spans="16:21" ht="23.25" customHeight="1" x14ac:dyDescent="0.25">
      <c r="P127" s="48"/>
      <c r="Q127" s="48"/>
      <c r="R127" s="48"/>
      <c r="S127" s="48"/>
      <c r="T127" s="48"/>
      <c r="U127" s="48"/>
    </row>
    <row r="128" spans="16:21" ht="23.25" customHeight="1" x14ac:dyDescent="0.25">
      <c r="P128" s="48"/>
      <c r="Q128" s="48"/>
      <c r="R128" s="48"/>
      <c r="S128" s="48"/>
      <c r="T128" s="48"/>
      <c r="U128" s="48"/>
    </row>
    <row r="129" spans="16:21" ht="23.25" customHeight="1" x14ac:dyDescent="0.25">
      <c r="P129" s="48"/>
      <c r="Q129" s="48"/>
      <c r="R129" s="48"/>
      <c r="S129" s="48"/>
      <c r="T129" s="48"/>
      <c r="U129" s="48"/>
    </row>
    <row r="130" spans="16:21" ht="23.25" customHeight="1" x14ac:dyDescent="0.25">
      <c r="P130" s="48"/>
      <c r="Q130" s="48"/>
      <c r="R130" s="48"/>
      <c r="S130" s="48"/>
      <c r="T130" s="48"/>
      <c r="U130" s="48"/>
    </row>
    <row r="131" spans="16:21" ht="23.25" customHeight="1" x14ac:dyDescent="0.25">
      <c r="P131" s="48"/>
      <c r="Q131" s="48"/>
      <c r="R131" s="48"/>
      <c r="S131" s="48"/>
      <c r="T131" s="48"/>
      <c r="U131" s="48"/>
    </row>
    <row r="132" spans="16:21" ht="23.25" customHeight="1" x14ac:dyDescent="0.25">
      <c r="P132" s="48"/>
      <c r="Q132" s="48"/>
      <c r="R132" s="48"/>
      <c r="S132" s="48"/>
      <c r="T132" s="48"/>
      <c r="U132" s="48"/>
    </row>
    <row r="133" spans="16:21" ht="23.25" customHeight="1" x14ac:dyDescent="0.25">
      <c r="P133" s="48"/>
      <c r="Q133" s="48"/>
      <c r="R133" s="48"/>
      <c r="S133" s="48"/>
      <c r="T133" s="48"/>
      <c r="U133" s="48"/>
    </row>
    <row r="134" spans="16:21" ht="23.25" customHeight="1" x14ac:dyDescent="0.25">
      <c r="P134" s="48"/>
      <c r="Q134" s="48"/>
      <c r="R134" s="48"/>
      <c r="S134" s="48"/>
      <c r="T134" s="48"/>
      <c r="U134" s="48"/>
    </row>
    <row r="135" spans="16:21" ht="23.25" customHeight="1" x14ac:dyDescent="0.25">
      <c r="P135" s="48"/>
      <c r="Q135" s="48"/>
      <c r="R135" s="48"/>
      <c r="S135" s="48"/>
      <c r="T135" s="48"/>
      <c r="U135" s="48"/>
    </row>
    <row r="136" spans="16:21" ht="23.25" customHeight="1" x14ac:dyDescent="0.25">
      <c r="P136" s="48"/>
      <c r="Q136" s="48"/>
      <c r="R136" s="48"/>
      <c r="S136" s="48"/>
      <c r="T136" s="48"/>
      <c r="U136" s="48"/>
    </row>
    <row r="137" spans="16:21" ht="23.25" customHeight="1" x14ac:dyDescent="0.25">
      <c r="P137" s="48"/>
      <c r="Q137" s="48"/>
      <c r="R137" s="48"/>
      <c r="S137" s="48"/>
      <c r="T137" s="48"/>
      <c r="U137" s="48"/>
    </row>
    <row r="138" spans="16:21" ht="23.25" customHeight="1" x14ac:dyDescent="0.25">
      <c r="P138" s="48"/>
      <c r="Q138" s="48"/>
      <c r="R138" s="48"/>
      <c r="S138" s="48"/>
      <c r="T138" s="48"/>
      <c r="U138" s="48"/>
    </row>
    <row r="139" spans="16:21" ht="23.25" customHeight="1" x14ac:dyDescent="0.25">
      <c r="P139" s="48"/>
      <c r="Q139" s="48"/>
      <c r="R139" s="48"/>
      <c r="S139" s="48"/>
      <c r="T139" s="48"/>
      <c r="U139" s="48"/>
    </row>
    <row r="140" spans="16:21" ht="23.25" customHeight="1" x14ac:dyDescent="0.25">
      <c r="P140" s="48"/>
      <c r="Q140" s="48"/>
      <c r="R140" s="48"/>
      <c r="S140" s="48"/>
      <c r="T140" s="48"/>
      <c r="U140" s="48"/>
    </row>
    <row r="141" spans="16:21" ht="23.25" customHeight="1" x14ac:dyDescent="0.25">
      <c r="P141" s="48"/>
      <c r="Q141" s="48"/>
      <c r="R141" s="48"/>
      <c r="S141" s="48"/>
      <c r="T141" s="48"/>
      <c r="U141" s="48"/>
    </row>
    <row r="142" spans="16:21" ht="23.25" customHeight="1" x14ac:dyDescent="0.25">
      <c r="P142" s="48"/>
      <c r="Q142" s="48"/>
      <c r="R142" s="48"/>
      <c r="S142" s="48"/>
      <c r="T142" s="48"/>
      <c r="U142" s="48"/>
    </row>
    <row r="143" spans="16:21" ht="23.25" customHeight="1" x14ac:dyDescent="0.25">
      <c r="P143" s="48"/>
      <c r="Q143" s="48"/>
      <c r="R143" s="48"/>
      <c r="S143" s="48"/>
      <c r="T143" s="48"/>
      <c r="U143" s="48"/>
    </row>
    <row r="144" spans="16:21" ht="23.25" customHeight="1" x14ac:dyDescent="0.25">
      <c r="P144" s="48"/>
      <c r="Q144" s="48"/>
      <c r="R144" s="48"/>
      <c r="S144" s="48"/>
      <c r="T144" s="48"/>
      <c r="U144" s="48"/>
    </row>
    <row r="145" spans="16:21" ht="23.25" customHeight="1" x14ac:dyDescent="0.25">
      <c r="P145" s="48"/>
      <c r="Q145" s="48"/>
      <c r="R145" s="48"/>
      <c r="S145" s="48"/>
      <c r="T145" s="48"/>
      <c r="U145" s="48"/>
    </row>
    <row r="146" spans="16:21" ht="23.25" customHeight="1" x14ac:dyDescent="0.25">
      <c r="P146" s="48"/>
      <c r="Q146" s="48"/>
      <c r="R146" s="48"/>
      <c r="S146" s="48"/>
      <c r="T146" s="48"/>
      <c r="U146" s="48"/>
    </row>
    <row r="147" spans="16:21" ht="23.25" customHeight="1" x14ac:dyDescent="0.25">
      <c r="P147" s="48"/>
      <c r="Q147" s="48"/>
      <c r="R147" s="48"/>
      <c r="S147" s="48"/>
      <c r="T147" s="48"/>
      <c r="U147" s="48"/>
    </row>
    <row r="148" spans="16:21" ht="23.25" customHeight="1" x14ac:dyDescent="0.25">
      <c r="P148" s="48"/>
      <c r="Q148" s="48"/>
      <c r="R148" s="48"/>
      <c r="S148" s="48"/>
      <c r="T148" s="48"/>
      <c r="U148" s="48"/>
    </row>
    <row r="149" spans="16:21" ht="23.25" customHeight="1" x14ac:dyDescent="0.25">
      <c r="P149" s="48"/>
      <c r="Q149" s="48"/>
      <c r="R149" s="48"/>
      <c r="S149" s="48"/>
      <c r="T149" s="48"/>
      <c r="U149" s="48"/>
    </row>
    <row r="150" spans="16:21" ht="23.25" customHeight="1" x14ac:dyDescent="0.25">
      <c r="P150" s="48"/>
      <c r="Q150" s="48"/>
      <c r="R150" s="48"/>
      <c r="S150" s="48"/>
      <c r="T150" s="48"/>
      <c r="U150" s="48"/>
    </row>
    <row r="151" spans="16:21" ht="23.25" customHeight="1" x14ac:dyDescent="0.25">
      <c r="P151" s="48"/>
      <c r="Q151" s="48"/>
      <c r="R151" s="48"/>
      <c r="S151" s="48"/>
      <c r="T151" s="48"/>
      <c r="U151" s="48"/>
    </row>
    <row r="152" spans="16:21" ht="23.25" customHeight="1" x14ac:dyDescent="0.25">
      <c r="P152" s="48"/>
      <c r="Q152" s="48"/>
      <c r="R152" s="48"/>
      <c r="S152" s="48"/>
      <c r="T152" s="48"/>
      <c r="U152" s="48"/>
    </row>
    <row r="153" spans="16:21" ht="23.25" customHeight="1" x14ac:dyDescent="0.25">
      <c r="P153" s="48"/>
      <c r="Q153" s="48"/>
      <c r="R153" s="48"/>
      <c r="S153" s="48"/>
      <c r="T153" s="48"/>
      <c r="U153" s="48"/>
    </row>
    <row r="154" spans="16:21" ht="23.25" customHeight="1" x14ac:dyDescent="0.25">
      <c r="P154" s="48"/>
      <c r="Q154" s="48"/>
      <c r="R154" s="48"/>
      <c r="S154" s="48"/>
      <c r="T154" s="48"/>
      <c r="U154" s="48"/>
    </row>
    <row r="155" spans="16:21" ht="23.25" customHeight="1" x14ac:dyDescent="0.25">
      <c r="P155" s="48"/>
      <c r="Q155" s="48"/>
      <c r="R155" s="48"/>
      <c r="S155" s="48"/>
      <c r="T155" s="48"/>
      <c r="U155" s="48"/>
    </row>
    <row r="156" spans="16:21" ht="23.25" customHeight="1" x14ac:dyDescent="0.25">
      <c r="P156" s="48"/>
      <c r="Q156" s="48"/>
      <c r="R156" s="48"/>
      <c r="S156" s="48"/>
      <c r="T156" s="48"/>
      <c r="U156" s="48"/>
    </row>
    <row r="157" spans="16:21" ht="23.25" customHeight="1" x14ac:dyDescent="0.25">
      <c r="P157" s="48"/>
      <c r="Q157" s="48"/>
      <c r="R157" s="48"/>
      <c r="S157" s="48"/>
      <c r="T157" s="48"/>
      <c r="U157" s="48"/>
    </row>
    <row r="158" spans="16:21" ht="23.25" customHeight="1" x14ac:dyDescent="0.25">
      <c r="P158" s="48"/>
      <c r="Q158" s="48"/>
      <c r="R158" s="48"/>
      <c r="S158" s="48"/>
      <c r="T158" s="48"/>
      <c r="U158" s="48"/>
    </row>
    <row r="159" spans="16:21" ht="23.25" customHeight="1" x14ac:dyDescent="0.25">
      <c r="P159" s="48"/>
      <c r="Q159" s="48"/>
      <c r="R159" s="48"/>
      <c r="S159" s="48"/>
      <c r="T159" s="48"/>
      <c r="U159" s="48"/>
    </row>
    <row r="160" spans="16:21" ht="23.25" customHeight="1" x14ac:dyDescent="0.25">
      <c r="P160" s="48"/>
      <c r="Q160" s="48"/>
      <c r="R160" s="48"/>
      <c r="S160" s="48"/>
      <c r="T160" s="48"/>
      <c r="U160" s="48"/>
    </row>
    <row r="161" spans="16:21" ht="23.25" customHeight="1" x14ac:dyDescent="0.25">
      <c r="P161" s="48"/>
      <c r="Q161" s="48"/>
      <c r="R161" s="48"/>
      <c r="S161" s="48"/>
      <c r="T161" s="48"/>
      <c r="U161" s="48"/>
    </row>
    <row r="162" spans="16:21" ht="23.25" customHeight="1" x14ac:dyDescent="0.25">
      <c r="P162" s="48"/>
      <c r="Q162" s="48"/>
      <c r="R162" s="48"/>
      <c r="S162" s="48"/>
      <c r="T162" s="48"/>
      <c r="U162" s="48"/>
    </row>
    <row r="163" spans="16:21" ht="23.25" customHeight="1" x14ac:dyDescent="0.25">
      <c r="P163" s="48"/>
      <c r="Q163" s="48"/>
      <c r="R163" s="48"/>
      <c r="S163" s="48"/>
      <c r="T163" s="48"/>
      <c r="U163" s="48"/>
    </row>
    <row r="164" spans="16:21" ht="23.25" customHeight="1" x14ac:dyDescent="0.25">
      <c r="P164" s="48"/>
      <c r="Q164" s="48"/>
      <c r="R164" s="48"/>
      <c r="S164" s="48"/>
      <c r="T164" s="48"/>
      <c r="U164" s="48"/>
    </row>
    <row r="165" spans="16:21" ht="23.25" customHeight="1" x14ac:dyDescent="0.25">
      <c r="P165" s="48"/>
      <c r="Q165" s="48"/>
      <c r="R165" s="48"/>
      <c r="S165" s="48"/>
      <c r="T165" s="48"/>
      <c r="U165" s="48"/>
    </row>
    <row r="166" spans="16:21" ht="23.25" customHeight="1" x14ac:dyDescent="0.25">
      <c r="P166" s="48"/>
      <c r="Q166" s="48"/>
      <c r="R166" s="48"/>
      <c r="S166" s="48"/>
      <c r="T166" s="48"/>
      <c r="U166" s="48"/>
    </row>
    <row r="167" spans="16:21" ht="23.25" customHeight="1" x14ac:dyDescent="0.25">
      <c r="P167" s="48"/>
      <c r="Q167" s="48"/>
      <c r="R167" s="48"/>
      <c r="S167" s="48"/>
      <c r="T167" s="48"/>
      <c r="U167" s="48"/>
    </row>
    <row r="168" spans="16:21" ht="23.25" customHeight="1" x14ac:dyDescent="0.25">
      <c r="P168" s="48"/>
      <c r="Q168" s="48"/>
      <c r="R168" s="48"/>
      <c r="S168" s="48"/>
      <c r="T168" s="48"/>
      <c r="U168" s="48"/>
    </row>
    <row r="169" spans="16:21" ht="23.25" customHeight="1" x14ac:dyDescent="0.25">
      <c r="P169" s="48"/>
      <c r="Q169" s="48"/>
      <c r="R169" s="48"/>
      <c r="S169" s="48"/>
      <c r="T169" s="48"/>
      <c r="U169" s="48"/>
    </row>
    <row r="170" spans="16:21" ht="23.25" customHeight="1" x14ac:dyDescent="0.25">
      <c r="P170" s="48"/>
      <c r="Q170" s="48"/>
      <c r="R170" s="48"/>
      <c r="S170" s="48"/>
      <c r="T170" s="48"/>
      <c r="U170" s="48"/>
    </row>
    <row r="171" spans="16:21" ht="23.25" customHeight="1" x14ac:dyDescent="0.25">
      <c r="P171" s="48"/>
      <c r="Q171" s="48"/>
      <c r="R171" s="48"/>
      <c r="S171" s="48"/>
      <c r="T171" s="48"/>
      <c r="U171" s="48"/>
    </row>
    <row r="172" spans="16:21" ht="23.25" customHeight="1" x14ac:dyDescent="0.25">
      <c r="P172" s="48"/>
      <c r="Q172" s="48"/>
      <c r="R172" s="48"/>
      <c r="S172" s="48"/>
      <c r="T172" s="48"/>
      <c r="U172" s="48"/>
    </row>
    <row r="173" spans="16:21" ht="23.25" customHeight="1" x14ac:dyDescent="0.25">
      <c r="P173" s="48"/>
      <c r="Q173" s="48"/>
      <c r="R173" s="48"/>
      <c r="S173" s="48"/>
      <c r="T173" s="48"/>
      <c r="U173" s="48"/>
    </row>
    <row r="174" spans="16:21" ht="23.25" customHeight="1" x14ac:dyDescent="0.25">
      <c r="P174" s="48"/>
      <c r="Q174" s="48"/>
      <c r="R174" s="48"/>
      <c r="S174" s="48"/>
      <c r="T174" s="48"/>
      <c r="U174" s="48"/>
    </row>
    <row r="175" spans="16:21" ht="23.25" customHeight="1" x14ac:dyDescent="0.25">
      <c r="P175" s="48"/>
      <c r="Q175" s="48"/>
      <c r="R175" s="48"/>
      <c r="S175" s="48"/>
      <c r="T175" s="48"/>
      <c r="U175" s="48"/>
    </row>
    <row r="176" spans="16:21" ht="23.25" customHeight="1" x14ac:dyDescent="0.25">
      <c r="P176" s="48"/>
      <c r="Q176" s="48"/>
      <c r="R176" s="48"/>
      <c r="S176" s="48"/>
      <c r="T176" s="48"/>
      <c r="U176" s="48"/>
    </row>
    <row r="177" spans="16:21" ht="23.25" customHeight="1" x14ac:dyDescent="0.25">
      <c r="P177" s="48"/>
      <c r="Q177" s="48"/>
      <c r="R177" s="48"/>
      <c r="S177" s="48"/>
      <c r="T177" s="48"/>
      <c r="U177" s="48"/>
    </row>
    <row r="178" spans="16:21" ht="23.25" customHeight="1" x14ac:dyDescent="0.25">
      <c r="P178" s="48"/>
      <c r="Q178" s="48"/>
      <c r="R178" s="48"/>
      <c r="S178" s="48"/>
      <c r="T178" s="48"/>
      <c r="U178" s="48"/>
    </row>
    <row r="179" spans="16:21" ht="23.25" customHeight="1" x14ac:dyDescent="0.25">
      <c r="P179" s="48"/>
      <c r="Q179" s="48"/>
      <c r="R179" s="48"/>
      <c r="S179" s="48"/>
      <c r="T179" s="48"/>
      <c r="U179" s="48"/>
    </row>
    <row r="180" spans="16:21" ht="23.25" customHeight="1" x14ac:dyDescent="0.25">
      <c r="P180" s="48"/>
      <c r="Q180" s="48"/>
      <c r="R180" s="48"/>
      <c r="S180" s="48"/>
      <c r="T180" s="48"/>
      <c r="U180" s="48"/>
    </row>
    <row r="181" spans="16:21" ht="23.25" customHeight="1" x14ac:dyDescent="0.25">
      <c r="P181" s="48"/>
      <c r="Q181" s="48"/>
      <c r="R181" s="48"/>
      <c r="S181" s="48"/>
      <c r="T181" s="48"/>
      <c r="U181" s="48"/>
    </row>
    <row r="182" spans="16:21" ht="23.25" customHeight="1" x14ac:dyDescent="0.25">
      <c r="P182" s="48"/>
      <c r="Q182" s="48"/>
      <c r="R182" s="48"/>
      <c r="S182" s="48"/>
      <c r="T182" s="48"/>
      <c r="U182" s="48"/>
    </row>
    <row r="183" spans="16:21" ht="23.25" customHeight="1" x14ac:dyDescent="0.25">
      <c r="P183" s="48"/>
      <c r="Q183" s="48"/>
      <c r="R183" s="48"/>
      <c r="S183" s="48"/>
      <c r="T183" s="48"/>
      <c r="U183" s="48"/>
    </row>
    <row r="184" spans="16:21" ht="23.25" customHeight="1" x14ac:dyDescent="0.25">
      <c r="P184" s="48"/>
      <c r="Q184" s="48"/>
      <c r="R184" s="48"/>
      <c r="S184" s="48"/>
      <c r="T184" s="48"/>
      <c r="U184" s="48"/>
    </row>
    <row r="185" spans="16:21" ht="23.25" customHeight="1" x14ac:dyDescent="0.25">
      <c r="P185" s="48"/>
      <c r="Q185" s="48"/>
      <c r="R185" s="48"/>
      <c r="S185" s="48"/>
      <c r="T185" s="48"/>
      <c r="U185" s="48"/>
    </row>
    <row r="186" spans="16:21" ht="23.25" customHeight="1" x14ac:dyDescent="0.25">
      <c r="P186" s="48"/>
      <c r="Q186" s="48"/>
      <c r="R186" s="48"/>
      <c r="S186" s="48"/>
      <c r="T186" s="48"/>
      <c r="U186" s="48"/>
    </row>
    <row r="187" spans="16:21" ht="23.25" customHeight="1" x14ac:dyDescent="0.25">
      <c r="P187" s="48"/>
      <c r="Q187" s="48"/>
      <c r="R187" s="48"/>
      <c r="S187" s="48"/>
      <c r="T187" s="48"/>
      <c r="U187" s="48"/>
    </row>
    <row r="188" spans="16:21" ht="23.25" customHeight="1" x14ac:dyDescent="0.25">
      <c r="P188" s="48"/>
      <c r="Q188" s="48"/>
      <c r="R188" s="48"/>
      <c r="S188" s="48"/>
      <c r="T188" s="48"/>
      <c r="U188" s="48"/>
    </row>
    <row r="189" spans="16:21" ht="23.25" customHeight="1" x14ac:dyDescent="0.25">
      <c r="P189" s="48"/>
      <c r="Q189" s="48"/>
      <c r="R189" s="48"/>
      <c r="S189" s="48"/>
      <c r="T189" s="48"/>
      <c r="U189" s="48"/>
    </row>
    <row r="190" spans="16:21" ht="23.25" customHeight="1" x14ac:dyDescent="0.25">
      <c r="P190" s="48"/>
      <c r="Q190" s="48"/>
      <c r="R190" s="48"/>
      <c r="S190" s="48"/>
      <c r="T190" s="48"/>
      <c r="U190" s="48"/>
    </row>
    <row r="191" spans="16:21" ht="23.25" customHeight="1" x14ac:dyDescent="0.25">
      <c r="P191" s="48"/>
      <c r="Q191" s="48"/>
      <c r="R191" s="48"/>
      <c r="S191" s="48"/>
      <c r="T191" s="48"/>
      <c r="U191" s="48"/>
    </row>
    <row r="192" spans="16:21" ht="23.25" customHeight="1" x14ac:dyDescent="0.25">
      <c r="P192" s="48"/>
      <c r="Q192" s="48"/>
      <c r="R192" s="48"/>
      <c r="S192" s="48"/>
      <c r="T192" s="48"/>
      <c r="U192" s="48"/>
    </row>
    <row r="193" spans="16:21" ht="23.25" customHeight="1" x14ac:dyDescent="0.25">
      <c r="P193" s="48"/>
      <c r="Q193" s="48"/>
      <c r="R193" s="48"/>
      <c r="S193" s="48"/>
      <c r="T193" s="48"/>
      <c r="U193" s="48"/>
    </row>
    <row r="194" spans="16:21" ht="23.25" customHeight="1" x14ac:dyDescent="0.25">
      <c r="P194" s="48"/>
      <c r="Q194" s="48"/>
      <c r="R194" s="48"/>
      <c r="S194" s="48"/>
      <c r="T194" s="48"/>
      <c r="U194" s="48"/>
    </row>
    <row r="195" spans="16:21" ht="23.25" customHeight="1" x14ac:dyDescent="0.25">
      <c r="P195" s="48"/>
      <c r="Q195" s="48"/>
      <c r="R195" s="48"/>
      <c r="S195" s="48"/>
      <c r="T195" s="48"/>
      <c r="U195" s="48"/>
    </row>
    <row r="196" spans="16:21" ht="23.25" customHeight="1" x14ac:dyDescent="0.25">
      <c r="P196" s="48"/>
      <c r="Q196" s="48"/>
      <c r="R196" s="48"/>
      <c r="S196" s="48"/>
      <c r="T196" s="48"/>
      <c r="U196" s="48"/>
    </row>
    <row r="197" spans="16:21" ht="23.25" customHeight="1" x14ac:dyDescent="0.25">
      <c r="P197" s="48"/>
      <c r="Q197" s="48"/>
      <c r="R197" s="48"/>
      <c r="S197" s="48"/>
      <c r="T197" s="48"/>
      <c r="U197" s="48"/>
    </row>
    <row r="198" spans="16:21" ht="23.25" customHeight="1" x14ac:dyDescent="0.25">
      <c r="P198" s="48"/>
      <c r="Q198" s="48"/>
      <c r="R198" s="48"/>
      <c r="S198" s="48"/>
      <c r="T198" s="48"/>
      <c r="U198" s="48"/>
    </row>
    <row r="199" spans="16:21" ht="23.25" customHeight="1" x14ac:dyDescent="0.25">
      <c r="P199" s="48"/>
      <c r="Q199" s="48"/>
      <c r="R199" s="48"/>
      <c r="S199" s="48"/>
      <c r="T199" s="48"/>
      <c r="U199" s="48"/>
    </row>
    <row r="200" spans="16:21" ht="23.25" customHeight="1" x14ac:dyDescent="0.25">
      <c r="P200" s="48"/>
      <c r="Q200" s="48"/>
      <c r="R200" s="48"/>
      <c r="S200" s="48"/>
      <c r="T200" s="48"/>
      <c r="U200" s="48"/>
    </row>
    <row r="201" spans="16:21" ht="23.25" customHeight="1" x14ac:dyDescent="0.25">
      <c r="P201" s="48"/>
      <c r="Q201" s="48"/>
      <c r="R201" s="48"/>
      <c r="S201" s="48"/>
      <c r="T201" s="48"/>
      <c r="U201" s="48"/>
    </row>
    <row r="202" spans="16:21" ht="23.25" customHeight="1" x14ac:dyDescent="0.25">
      <c r="P202" s="48"/>
      <c r="Q202" s="48"/>
      <c r="R202" s="48"/>
      <c r="S202" s="48"/>
      <c r="T202" s="48"/>
      <c r="U202" s="48"/>
    </row>
    <row r="203" spans="16:21" ht="23.25" customHeight="1" x14ac:dyDescent="0.25">
      <c r="P203" s="48"/>
      <c r="Q203" s="48"/>
      <c r="R203" s="48"/>
      <c r="S203" s="48"/>
      <c r="T203" s="48"/>
      <c r="U203" s="48"/>
    </row>
    <row r="204" spans="16:21" ht="23.25" customHeight="1" x14ac:dyDescent="0.25">
      <c r="P204" s="48"/>
      <c r="Q204" s="48"/>
      <c r="R204" s="48"/>
      <c r="S204" s="48"/>
      <c r="T204" s="48"/>
      <c r="U204" s="48"/>
    </row>
    <row r="205" spans="16:21" ht="23.25" customHeight="1" x14ac:dyDescent="0.25">
      <c r="P205" s="48"/>
      <c r="Q205" s="48"/>
      <c r="R205" s="48"/>
      <c r="S205" s="48"/>
      <c r="T205" s="48"/>
      <c r="U205" s="48"/>
    </row>
    <row r="206" spans="16:21" ht="23.25" customHeight="1" x14ac:dyDescent="0.25">
      <c r="P206" s="48"/>
      <c r="Q206" s="48"/>
      <c r="R206" s="48"/>
      <c r="S206" s="48"/>
      <c r="T206" s="48"/>
      <c r="U206" s="48"/>
    </row>
    <row r="207" spans="16:21" ht="23.25" customHeight="1" x14ac:dyDescent="0.25">
      <c r="P207" s="48"/>
      <c r="Q207" s="48"/>
      <c r="R207" s="48"/>
      <c r="S207" s="48"/>
      <c r="T207" s="48"/>
      <c r="U207" s="48"/>
    </row>
    <row r="208" spans="16:21" ht="23.25" customHeight="1" x14ac:dyDescent="0.25">
      <c r="P208" s="48"/>
      <c r="Q208" s="48"/>
      <c r="R208" s="48"/>
      <c r="S208" s="48"/>
      <c r="T208" s="48"/>
      <c r="U208" s="48"/>
    </row>
    <row r="209" spans="16:21" ht="23.25" customHeight="1" x14ac:dyDescent="0.25">
      <c r="P209" s="48"/>
      <c r="Q209" s="48"/>
      <c r="R209" s="48"/>
      <c r="S209" s="48"/>
      <c r="T209" s="48"/>
      <c r="U209" s="48"/>
    </row>
    <row r="210" spans="16:21" ht="23.25" customHeight="1" x14ac:dyDescent="0.25">
      <c r="P210" s="48"/>
      <c r="Q210" s="48"/>
      <c r="R210" s="48"/>
      <c r="S210" s="48"/>
      <c r="T210" s="48"/>
      <c r="U210" s="48"/>
    </row>
    <row r="211" spans="16:21" ht="23.25" customHeight="1" x14ac:dyDescent="0.25">
      <c r="P211" s="48"/>
      <c r="Q211" s="48"/>
      <c r="R211" s="48"/>
      <c r="S211" s="48"/>
      <c r="T211" s="48"/>
      <c r="U211" s="48"/>
    </row>
    <row r="212" spans="16:21" ht="23.25" customHeight="1" x14ac:dyDescent="0.25">
      <c r="P212" s="48"/>
      <c r="Q212" s="48"/>
      <c r="R212" s="48"/>
      <c r="S212" s="48"/>
      <c r="T212" s="48"/>
      <c r="U212" s="48"/>
    </row>
    <row r="213" spans="16:21" ht="23.25" customHeight="1" x14ac:dyDescent="0.25">
      <c r="P213" s="48"/>
      <c r="Q213" s="48"/>
      <c r="R213" s="48"/>
      <c r="S213" s="48"/>
      <c r="T213" s="48"/>
      <c r="U213" s="48"/>
    </row>
    <row r="214" spans="16:21" ht="23.25" customHeight="1" x14ac:dyDescent="0.25">
      <c r="P214" s="48"/>
      <c r="Q214" s="48"/>
      <c r="R214" s="48"/>
      <c r="S214" s="48"/>
      <c r="T214" s="48"/>
      <c r="U214" s="48"/>
    </row>
    <row r="215" spans="16:21" ht="23.25" customHeight="1" x14ac:dyDescent="0.25">
      <c r="P215" s="48"/>
      <c r="Q215" s="48"/>
      <c r="R215" s="48"/>
      <c r="S215" s="48"/>
      <c r="T215" s="48"/>
      <c r="U215" s="48"/>
    </row>
    <row r="216" spans="16:21" ht="23.25" customHeight="1" x14ac:dyDescent="0.25">
      <c r="P216" s="48"/>
      <c r="Q216" s="48"/>
      <c r="R216" s="48"/>
      <c r="S216" s="48"/>
      <c r="T216" s="48"/>
      <c r="U216" s="48"/>
    </row>
    <row r="217" spans="16:21" ht="23.25" customHeight="1" x14ac:dyDescent="0.25">
      <c r="P217" s="48"/>
      <c r="Q217" s="48"/>
      <c r="R217" s="48"/>
      <c r="S217" s="48"/>
      <c r="T217" s="48"/>
      <c r="U217" s="48"/>
    </row>
    <row r="218" spans="16:21" ht="23.25" customHeight="1" x14ac:dyDescent="0.25">
      <c r="P218" s="48"/>
      <c r="Q218" s="48"/>
      <c r="R218" s="48"/>
      <c r="S218" s="48"/>
      <c r="T218" s="48"/>
      <c r="U218" s="48"/>
    </row>
    <row r="219" spans="16:21" ht="23.25" customHeight="1" x14ac:dyDescent="0.25">
      <c r="P219" s="48"/>
      <c r="Q219" s="48"/>
      <c r="R219" s="48"/>
      <c r="S219" s="48"/>
      <c r="T219" s="48"/>
      <c r="U219" s="48"/>
    </row>
    <row r="220" spans="16:21" ht="23.25" customHeight="1" x14ac:dyDescent="0.25">
      <c r="P220" s="48"/>
      <c r="Q220" s="48"/>
      <c r="R220" s="48"/>
      <c r="S220" s="48"/>
      <c r="T220" s="48"/>
      <c r="U220" s="48"/>
    </row>
    <row r="221" spans="16:21" ht="23.25" customHeight="1" x14ac:dyDescent="0.25">
      <c r="P221" s="48"/>
      <c r="Q221" s="48"/>
      <c r="R221" s="48"/>
      <c r="S221" s="48"/>
      <c r="T221" s="48"/>
      <c r="U221" s="48"/>
    </row>
    <row r="222" spans="16:21" ht="23.25" customHeight="1" x14ac:dyDescent="0.25">
      <c r="P222" s="48"/>
      <c r="Q222" s="48"/>
      <c r="R222" s="48"/>
      <c r="S222" s="48"/>
      <c r="T222" s="48"/>
      <c r="U222" s="48"/>
    </row>
    <row r="223" spans="16:21" ht="23.25" customHeight="1" x14ac:dyDescent="0.25">
      <c r="P223" s="48"/>
      <c r="Q223" s="48"/>
      <c r="R223" s="48"/>
      <c r="S223" s="48"/>
      <c r="T223" s="48"/>
      <c r="U223" s="48"/>
    </row>
    <row r="224" spans="16:21" ht="23.25" customHeight="1" x14ac:dyDescent="0.25">
      <c r="P224" s="48"/>
      <c r="Q224" s="48"/>
      <c r="R224" s="48"/>
      <c r="S224" s="48"/>
      <c r="T224" s="48"/>
      <c r="U224" s="48"/>
    </row>
    <row r="225" spans="16:21" ht="23.25" customHeight="1" x14ac:dyDescent="0.25">
      <c r="P225" s="48"/>
      <c r="Q225" s="48"/>
      <c r="R225" s="48"/>
      <c r="S225" s="48"/>
      <c r="T225" s="48"/>
      <c r="U225" s="48"/>
    </row>
    <row r="226" spans="16:21" ht="23.25" customHeight="1" x14ac:dyDescent="0.25">
      <c r="P226" s="48"/>
      <c r="Q226" s="48"/>
      <c r="R226" s="48"/>
      <c r="S226" s="48"/>
      <c r="T226" s="48"/>
      <c r="U226" s="48"/>
    </row>
    <row r="227" spans="16:21" ht="23.25" customHeight="1" x14ac:dyDescent="0.25">
      <c r="P227" s="48"/>
      <c r="Q227" s="48"/>
      <c r="R227" s="48"/>
      <c r="S227" s="48"/>
      <c r="T227" s="48"/>
      <c r="U227" s="48"/>
    </row>
    <row r="228" spans="16:21" ht="23.25" customHeight="1" x14ac:dyDescent="0.25">
      <c r="P228" s="48"/>
      <c r="Q228" s="48"/>
      <c r="R228" s="48"/>
      <c r="S228" s="48"/>
      <c r="T228" s="48"/>
      <c r="U228" s="48"/>
    </row>
    <row r="229" spans="16:21" ht="23.25" customHeight="1" x14ac:dyDescent="0.25">
      <c r="P229" s="48"/>
      <c r="Q229" s="48"/>
      <c r="R229" s="48"/>
      <c r="S229" s="48"/>
      <c r="T229" s="48"/>
      <c r="U229" s="48"/>
    </row>
    <row r="230" spans="16:21" ht="23.25" customHeight="1" x14ac:dyDescent="0.25">
      <c r="P230" s="48"/>
      <c r="Q230" s="48"/>
      <c r="R230" s="48"/>
      <c r="S230" s="48"/>
      <c r="T230" s="48"/>
      <c r="U230" s="48"/>
    </row>
    <row r="231" spans="16:21" ht="23.25" customHeight="1" x14ac:dyDescent="0.25">
      <c r="P231" s="48"/>
      <c r="Q231" s="48"/>
      <c r="R231" s="48"/>
      <c r="S231" s="48"/>
      <c r="T231" s="48"/>
      <c r="U231" s="48"/>
    </row>
    <row r="232" spans="16:21" ht="23.25" customHeight="1" x14ac:dyDescent="0.25">
      <c r="P232" s="48"/>
      <c r="Q232" s="48"/>
      <c r="R232" s="48"/>
      <c r="S232" s="48"/>
      <c r="T232" s="48"/>
      <c r="U232" s="48"/>
    </row>
    <row r="233" spans="16:21" ht="23.25" customHeight="1" x14ac:dyDescent="0.25">
      <c r="P233" s="48"/>
      <c r="Q233" s="48"/>
      <c r="R233" s="48"/>
      <c r="S233" s="48"/>
      <c r="T233" s="48"/>
      <c r="U233" s="48"/>
    </row>
    <row r="234" spans="16:21" ht="23.25" customHeight="1" x14ac:dyDescent="0.25">
      <c r="P234" s="48"/>
      <c r="Q234" s="48"/>
      <c r="R234" s="48"/>
      <c r="S234" s="48"/>
      <c r="T234" s="48"/>
      <c r="U234" s="48"/>
    </row>
    <row r="235" spans="16:21" ht="23.25" customHeight="1" x14ac:dyDescent="0.25">
      <c r="P235" s="48"/>
      <c r="Q235" s="48"/>
      <c r="R235" s="48"/>
      <c r="S235" s="48"/>
      <c r="T235" s="48"/>
      <c r="U235" s="48"/>
    </row>
    <row r="236" spans="16:21" ht="23.25" customHeight="1" x14ac:dyDescent="0.25">
      <c r="P236" s="48"/>
      <c r="Q236" s="48"/>
      <c r="R236" s="48"/>
      <c r="S236" s="48"/>
      <c r="T236" s="48"/>
      <c r="U236" s="48"/>
    </row>
    <row r="237" spans="16:21" ht="23.25" customHeight="1" x14ac:dyDescent="0.25">
      <c r="P237" s="48"/>
      <c r="Q237" s="48"/>
      <c r="R237" s="48"/>
      <c r="S237" s="48"/>
      <c r="T237" s="48"/>
      <c r="U237" s="48"/>
    </row>
    <row r="238" spans="16:21" ht="23.25" customHeight="1" x14ac:dyDescent="0.25">
      <c r="P238" s="48"/>
      <c r="Q238" s="48"/>
      <c r="R238" s="48"/>
      <c r="S238" s="48"/>
      <c r="T238" s="48"/>
      <c r="U238" s="48"/>
    </row>
    <row r="239" spans="16:21" ht="23.25" customHeight="1" x14ac:dyDescent="0.25">
      <c r="P239" s="48"/>
      <c r="Q239" s="48"/>
      <c r="R239" s="48"/>
      <c r="S239" s="48"/>
      <c r="T239" s="48"/>
      <c r="U239" s="48"/>
    </row>
    <row r="240" spans="16:21" ht="23.25" customHeight="1" x14ac:dyDescent="0.25">
      <c r="P240" s="48"/>
      <c r="Q240" s="48"/>
      <c r="R240" s="48"/>
      <c r="S240" s="48"/>
      <c r="T240" s="48"/>
      <c r="U240" s="48"/>
    </row>
    <row r="241" spans="16:21" ht="23.25" customHeight="1" x14ac:dyDescent="0.25">
      <c r="P241" s="48"/>
      <c r="Q241" s="48"/>
      <c r="R241" s="48"/>
      <c r="S241" s="48"/>
      <c r="T241" s="48"/>
      <c r="U241" s="48"/>
    </row>
    <row r="242" spans="16:21" ht="23.25" customHeight="1" x14ac:dyDescent="0.25">
      <c r="P242" s="48"/>
      <c r="Q242" s="48"/>
      <c r="R242" s="48"/>
      <c r="S242" s="48"/>
      <c r="T242" s="48"/>
      <c r="U242" s="48"/>
    </row>
    <row r="243" spans="16:21" ht="23.25" customHeight="1" x14ac:dyDescent="0.25">
      <c r="P243" s="48"/>
      <c r="Q243" s="48"/>
      <c r="R243" s="48"/>
      <c r="S243" s="48"/>
      <c r="T243" s="48"/>
      <c r="U243" s="48"/>
    </row>
    <row r="244" spans="16:21" ht="23.25" customHeight="1" x14ac:dyDescent="0.25">
      <c r="P244" s="48"/>
      <c r="Q244" s="48"/>
      <c r="R244" s="48"/>
      <c r="S244" s="48"/>
      <c r="T244" s="48"/>
      <c r="U244" s="48"/>
    </row>
    <row r="245" spans="16:21" ht="23.25" customHeight="1" x14ac:dyDescent="0.25">
      <c r="P245" s="48"/>
      <c r="Q245" s="48"/>
      <c r="R245" s="48"/>
      <c r="S245" s="48"/>
      <c r="T245" s="48"/>
      <c r="U245" s="48"/>
    </row>
    <row r="246" spans="16:21" ht="23.25" customHeight="1" x14ac:dyDescent="0.25">
      <c r="P246" s="48"/>
      <c r="Q246" s="48"/>
      <c r="R246" s="48"/>
      <c r="S246" s="48"/>
      <c r="T246" s="48"/>
      <c r="U246" s="48"/>
    </row>
    <row r="247" spans="16:21" ht="23.25" customHeight="1" x14ac:dyDescent="0.25">
      <c r="P247" s="48"/>
      <c r="Q247" s="48"/>
      <c r="R247" s="48"/>
      <c r="S247" s="48"/>
      <c r="T247" s="48"/>
      <c r="U247" s="48"/>
    </row>
    <row r="248" spans="16:21" ht="23.25" customHeight="1" x14ac:dyDescent="0.25">
      <c r="P248" s="48"/>
      <c r="Q248" s="48"/>
      <c r="R248" s="48"/>
      <c r="S248" s="48"/>
      <c r="T248" s="48"/>
      <c r="U248" s="48"/>
    </row>
    <row r="249" spans="16:21" ht="23.25" customHeight="1" x14ac:dyDescent="0.25">
      <c r="P249" s="48"/>
      <c r="Q249" s="48"/>
      <c r="R249" s="48"/>
      <c r="S249" s="48"/>
      <c r="T249" s="48"/>
      <c r="U249" s="48"/>
    </row>
    <row r="250" spans="16:21" ht="23.25" customHeight="1" x14ac:dyDescent="0.25">
      <c r="P250" s="48"/>
      <c r="Q250" s="48"/>
      <c r="R250" s="48"/>
      <c r="S250" s="48"/>
      <c r="T250" s="48"/>
      <c r="U250" s="48"/>
    </row>
    <row r="251" spans="16:21" ht="23.25" customHeight="1" x14ac:dyDescent="0.25">
      <c r="P251" s="48"/>
      <c r="Q251" s="48"/>
      <c r="R251" s="48"/>
      <c r="S251" s="48"/>
      <c r="T251" s="48"/>
      <c r="U251" s="48"/>
    </row>
    <row r="252" spans="16:21" ht="23.25" customHeight="1" x14ac:dyDescent="0.25">
      <c r="P252" s="48"/>
      <c r="Q252" s="48"/>
      <c r="R252" s="48"/>
      <c r="S252" s="48"/>
      <c r="T252" s="48"/>
      <c r="U252" s="48"/>
    </row>
    <row r="253" spans="16:21" ht="23.25" customHeight="1" x14ac:dyDescent="0.25">
      <c r="P253" s="48"/>
      <c r="Q253" s="48"/>
      <c r="R253" s="48"/>
      <c r="S253" s="48"/>
      <c r="T253" s="48"/>
      <c r="U253" s="48"/>
    </row>
    <row r="254" spans="16:21" ht="23.25" customHeight="1" x14ac:dyDescent="0.25">
      <c r="P254" s="48"/>
      <c r="Q254" s="48"/>
      <c r="R254" s="48"/>
      <c r="S254" s="48"/>
      <c r="T254" s="48"/>
      <c r="U254" s="48"/>
    </row>
    <row r="255" spans="16:21" ht="23.25" customHeight="1" x14ac:dyDescent="0.25">
      <c r="P255" s="48"/>
      <c r="Q255" s="48"/>
      <c r="R255" s="48"/>
      <c r="S255" s="48"/>
      <c r="T255" s="48"/>
      <c r="U255" s="48"/>
    </row>
    <row r="256" spans="16:21" ht="23.25" customHeight="1" x14ac:dyDescent="0.25">
      <c r="P256" s="48"/>
      <c r="Q256" s="48"/>
      <c r="R256" s="48"/>
      <c r="S256" s="48"/>
      <c r="T256" s="48"/>
      <c r="U256" s="48"/>
    </row>
    <row r="257" spans="16:21" ht="23.25" customHeight="1" x14ac:dyDescent="0.25">
      <c r="P257" s="48"/>
      <c r="Q257" s="48"/>
      <c r="R257" s="48"/>
      <c r="S257" s="48"/>
      <c r="T257" s="48"/>
      <c r="U257" s="48"/>
    </row>
    <row r="258" spans="16:21" ht="23.25" customHeight="1" x14ac:dyDescent="0.25">
      <c r="P258" s="48"/>
      <c r="Q258" s="48"/>
      <c r="R258" s="48"/>
      <c r="S258" s="48"/>
      <c r="T258" s="48"/>
      <c r="U258" s="48"/>
    </row>
    <row r="259" spans="16:21" ht="23.25" customHeight="1" x14ac:dyDescent="0.25">
      <c r="P259" s="48"/>
      <c r="Q259" s="48"/>
      <c r="R259" s="48"/>
      <c r="S259" s="48"/>
      <c r="T259" s="48"/>
      <c r="U259" s="48"/>
    </row>
    <row r="260" spans="16:21" ht="23.25" customHeight="1" x14ac:dyDescent="0.25">
      <c r="P260" s="48"/>
      <c r="Q260" s="48"/>
      <c r="R260" s="48"/>
      <c r="S260" s="48"/>
      <c r="T260" s="48"/>
      <c r="U260" s="48"/>
    </row>
    <row r="261" spans="16:21" ht="23.25" customHeight="1" x14ac:dyDescent="0.25">
      <c r="P261" s="48"/>
      <c r="Q261" s="48"/>
      <c r="R261" s="48"/>
      <c r="S261" s="48"/>
      <c r="T261" s="48"/>
      <c r="U261" s="48"/>
    </row>
    <row r="262" spans="16:21" ht="23.25" customHeight="1" x14ac:dyDescent="0.25">
      <c r="P262" s="48"/>
      <c r="Q262" s="48"/>
      <c r="R262" s="48"/>
      <c r="S262" s="48"/>
      <c r="T262" s="48"/>
      <c r="U262" s="48"/>
    </row>
    <row r="263" spans="16:21" ht="23.25" customHeight="1" x14ac:dyDescent="0.25">
      <c r="P263" s="48"/>
      <c r="Q263" s="48"/>
      <c r="R263" s="48"/>
      <c r="S263" s="48"/>
      <c r="T263" s="48"/>
      <c r="U263" s="48"/>
    </row>
    <row r="264" spans="16:21" ht="23.25" customHeight="1" x14ac:dyDescent="0.25">
      <c r="P264" s="48"/>
      <c r="Q264" s="48"/>
      <c r="R264" s="48"/>
      <c r="S264" s="48"/>
      <c r="T264" s="48"/>
      <c r="U264" s="48"/>
    </row>
    <row r="265" spans="16:21" ht="23.25" customHeight="1" x14ac:dyDescent="0.25">
      <c r="P265" s="48"/>
      <c r="Q265" s="48"/>
      <c r="R265" s="48"/>
      <c r="S265" s="48"/>
      <c r="T265" s="48"/>
      <c r="U265" s="48"/>
    </row>
    <row r="266" spans="16:21" ht="23.25" customHeight="1" x14ac:dyDescent="0.25">
      <c r="P266" s="48"/>
      <c r="Q266" s="48"/>
      <c r="R266" s="48"/>
      <c r="S266" s="48"/>
      <c r="T266" s="48"/>
      <c r="U266" s="48"/>
    </row>
    <row r="267" spans="16:21" ht="23.25" customHeight="1" x14ac:dyDescent="0.25">
      <c r="P267" s="48"/>
      <c r="Q267" s="48"/>
      <c r="R267" s="48"/>
      <c r="S267" s="48"/>
      <c r="T267" s="48"/>
      <c r="U267" s="48"/>
    </row>
    <row r="268" spans="16:21" ht="23.25" customHeight="1" x14ac:dyDescent="0.25">
      <c r="P268" s="48"/>
      <c r="Q268" s="48"/>
      <c r="R268" s="48"/>
      <c r="S268" s="48"/>
      <c r="T268" s="48"/>
      <c r="U268" s="48"/>
    </row>
    <row r="269" spans="16:21" ht="23.25" customHeight="1" x14ac:dyDescent="0.25">
      <c r="P269" s="48"/>
      <c r="Q269" s="48"/>
      <c r="R269" s="48"/>
      <c r="S269" s="48"/>
      <c r="T269" s="48"/>
      <c r="U269" s="48"/>
    </row>
    <row r="270" spans="16:21" ht="23.25" customHeight="1" x14ac:dyDescent="0.25">
      <c r="P270" s="48"/>
      <c r="Q270" s="48"/>
      <c r="R270" s="48"/>
      <c r="S270" s="48"/>
      <c r="T270" s="48"/>
      <c r="U270" s="48"/>
    </row>
    <row r="271" spans="16:21" ht="23.25" customHeight="1" x14ac:dyDescent="0.25">
      <c r="P271" s="48"/>
      <c r="Q271" s="48"/>
      <c r="R271" s="48"/>
      <c r="S271" s="48"/>
      <c r="T271" s="48"/>
      <c r="U271" s="48"/>
    </row>
    <row r="272" spans="16:21" ht="23.25" customHeight="1" x14ac:dyDescent="0.25">
      <c r="P272" s="48"/>
      <c r="Q272" s="48"/>
      <c r="R272" s="48"/>
      <c r="S272" s="48"/>
      <c r="T272" s="48"/>
      <c r="U272" s="48"/>
    </row>
    <row r="273" spans="16:21" ht="23.25" customHeight="1" x14ac:dyDescent="0.25">
      <c r="P273" s="48"/>
      <c r="Q273" s="48"/>
      <c r="R273" s="48"/>
      <c r="S273" s="48"/>
      <c r="T273" s="48"/>
      <c r="U273" s="48"/>
    </row>
    <row r="274" spans="16:21" ht="23.25" customHeight="1" x14ac:dyDescent="0.25">
      <c r="P274" s="48"/>
      <c r="Q274" s="48"/>
      <c r="R274" s="48"/>
      <c r="S274" s="48"/>
      <c r="T274" s="48"/>
      <c r="U274" s="48"/>
    </row>
    <row r="275" spans="16:21" ht="23.25" customHeight="1" x14ac:dyDescent="0.25">
      <c r="P275" s="48"/>
      <c r="Q275" s="48"/>
      <c r="R275" s="48"/>
      <c r="S275" s="48"/>
      <c r="T275" s="48"/>
      <c r="U275" s="48"/>
    </row>
    <row r="276" spans="16:21" ht="23.25" customHeight="1" x14ac:dyDescent="0.25">
      <c r="P276" s="48"/>
      <c r="Q276" s="48"/>
      <c r="R276" s="48"/>
      <c r="S276" s="48"/>
      <c r="T276" s="48"/>
      <c r="U276" s="48"/>
    </row>
    <row r="277" spans="16:21" ht="23.25" customHeight="1" x14ac:dyDescent="0.25">
      <c r="P277" s="48"/>
      <c r="Q277" s="48"/>
      <c r="R277" s="48"/>
      <c r="S277" s="48"/>
      <c r="T277" s="48"/>
      <c r="U277" s="48"/>
    </row>
    <row r="278" spans="16:21" ht="23.25" customHeight="1" x14ac:dyDescent="0.25">
      <c r="P278" s="48"/>
      <c r="Q278" s="48"/>
      <c r="R278" s="48"/>
      <c r="S278" s="48"/>
      <c r="T278" s="48"/>
      <c r="U278" s="48"/>
    </row>
    <row r="279" spans="16:21" ht="23.25" customHeight="1" x14ac:dyDescent="0.25">
      <c r="P279" s="48"/>
      <c r="Q279" s="48"/>
      <c r="R279" s="48"/>
      <c r="S279" s="48"/>
      <c r="T279" s="48"/>
      <c r="U279" s="48"/>
    </row>
    <row r="280" spans="16:21" ht="23.25" customHeight="1" x14ac:dyDescent="0.25">
      <c r="P280" s="48"/>
      <c r="Q280" s="48"/>
      <c r="R280" s="48"/>
      <c r="S280" s="48"/>
      <c r="T280" s="48"/>
      <c r="U280" s="48"/>
    </row>
    <row r="281" spans="16:21" ht="23.25" customHeight="1" x14ac:dyDescent="0.25">
      <c r="P281" s="48"/>
      <c r="Q281" s="48"/>
      <c r="R281" s="48"/>
      <c r="S281" s="48"/>
      <c r="T281" s="48"/>
      <c r="U281" s="48"/>
    </row>
    <row r="282" spans="16:21" ht="23.25" customHeight="1" x14ac:dyDescent="0.25">
      <c r="P282" s="48"/>
      <c r="Q282" s="48"/>
      <c r="R282" s="48"/>
      <c r="S282" s="48"/>
      <c r="T282" s="48"/>
      <c r="U282" s="48"/>
    </row>
    <row r="283" spans="16:21" ht="23.25" customHeight="1" x14ac:dyDescent="0.25">
      <c r="P283" s="48"/>
      <c r="Q283" s="48"/>
      <c r="R283" s="48"/>
      <c r="S283" s="48"/>
      <c r="T283" s="48"/>
      <c r="U283" s="48"/>
    </row>
    <row r="284" spans="16:21" ht="23.25" customHeight="1" x14ac:dyDescent="0.25">
      <c r="P284" s="48"/>
      <c r="Q284" s="48"/>
      <c r="R284" s="48"/>
      <c r="S284" s="48"/>
      <c r="T284" s="48"/>
      <c r="U284" s="48"/>
    </row>
    <row r="285" spans="16:21" ht="23.25" customHeight="1" x14ac:dyDescent="0.25">
      <c r="P285" s="48"/>
      <c r="Q285" s="48"/>
      <c r="R285" s="48"/>
      <c r="S285" s="48"/>
      <c r="T285" s="48"/>
      <c r="U285" s="48"/>
    </row>
    <row r="286" spans="16:21" ht="23.25" customHeight="1" x14ac:dyDescent="0.25">
      <c r="P286" s="48"/>
      <c r="Q286" s="48"/>
      <c r="R286" s="48"/>
      <c r="S286" s="48"/>
      <c r="T286" s="48"/>
      <c r="U286" s="48"/>
    </row>
    <row r="287" spans="16:21" ht="23.25" customHeight="1" x14ac:dyDescent="0.25">
      <c r="P287" s="48"/>
      <c r="Q287" s="48"/>
      <c r="R287" s="48"/>
      <c r="S287" s="48"/>
      <c r="T287" s="48"/>
      <c r="U287" s="48"/>
    </row>
    <row r="288" spans="16:21" ht="23.25" customHeight="1" x14ac:dyDescent="0.25">
      <c r="P288" s="48"/>
      <c r="Q288" s="48"/>
      <c r="R288" s="48"/>
      <c r="S288" s="48"/>
      <c r="T288" s="48"/>
      <c r="U288" s="48"/>
    </row>
    <row r="289" spans="16:21" ht="23.25" customHeight="1" x14ac:dyDescent="0.25">
      <c r="P289" s="48"/>
      <c r="Q289" s="48"/>
      <c r="R289" s="48"/>
      <c r="S289" s="48"/>
      <c r="T289" s="48"/>
      <c r="U289" s="48"/>
    </row>
    <row r="290" spans="16:21" ht="23.25" customHeight="1" x14ac:dyDescent="0.25">
      <c r="P290" s="48"/>
      <c r="Q290" s="48"/>
      <c r="R290" s="48"/>
      <c r="S290" s="48"/>
      <c r="T290" s="48"/>
      <c r="U290" s="48"/>
    </row>
    <row r="291" spans="16:21" ht="23.25" customHeight="1" x14ac:dyDescent="0.25">
      <c r="P291" s="48"/>
      <c r="Q291" s="48"/>
      <c r="R291" s="48"/>
      <c r="S291" s="48"/>
      <c r="T291" s="48"/>
      <c r="U291" s="48"/>
    </row>
    <row r="292" spans="16:21" ht="23.25" customHeight="1" x14ac:dyDescent="0.25">
      <c r="P292" s="48"/>
      <c r="Q292" s="48"/>
      <c r="R292" s="48"/>
      <c r="S292" s="48"/>
      <c r="T292" s="48"/>
      <c r="U292" s="48"/>
    </row>
    <row r="293" spans="16:21" ht="23.25" customHeight="1" x14ac:dyDescent="0.25">
      <c r="P293" s="48"/>
      <c r="Q293" s="48"/>
      <c r="R293" s="48"/>
      <c r="S293" s="48"/>
      <c r="T293" s="48"/>
      <c r="U293" s="48"/>
    </row>
    <row r="294" spans="16:21" ht="23.25" customHeight="1" x14ac:dyDescent="0.25">
      <c r="P294" s="48"/>
      <c r="Q294" s="48"/>
      <c r="R294" s="48"/>
      <c r="S294" s="48"/>
      <c r="T294" s="48"/>
      <c r="U294" s="48"/>
    </row>
    <row r="295" spans="16:21" ht="23.25" customHeight="1" x14ac:dyDescent="0.25">
      <c r="P295" s="48"/>
      <c r="Q295" s="48"/>
      <c r="R295" s="48"/>
      <c r="S295" s="48"/>
      <c r="T295" s="48"/>
      <c r="U295" s="48"/>
    </row>
    <row r="296" spans="16:21" ht="23.25" customHeight="1" x14ac:dyDescent="0.25">
      <c r="P296" s="48"/>
      <c r="Q296" s="48"/>
      <c r="R296" s="48"/>
      <c r="S296" s="48"/>
      <c r="T296" s="48"/>
      <c r="U296" s="48"/>
    </row>
    <row r="297" spans="16:21" ht="23.25" customHeight="1" x14ac:dyDescent="0.25">
      <c r="P297" s="48"/>
      <c r="Q297" s="48"/>
      <c r="R297" s="48"/>
      <c r="S297" s="48"/>
      <c r="T297" s="48"/>
      <c r="U297" s="48"/>
    </row>
    <row r="298" spans="16:21" ht="23.25" customHeight="1" x14ac:dyDescent="0.25">
      <c r="P298" s="48"/>
      <c r="Q298" s="48"/>
      <c r="R298" s="48"/>
      <c r="S298" s="48"/>
      <c r="T298" s="48"/>
      <c r="U298" s="48"/>
    </row>
    <row r="299" spans="16:21" ht="23.25" customHeight="1" x14ac:dyDescent="0.25">
      <c r="P299" s="48"/>
      <c r="Q299" s="48"/>
      <c r="R299" s="48"/>
      <c r="S299" s="48"/>
      <c r="T299" s="48"/>
      <c r="U299" s="48"/>
    </row>
    <row r="300" spans="16:21" ht="23.25" customHeight="1" x14ac:dyDescent="0.25">
      <c r="P300" s="48"/>
      <c r="Q300" s="48"/>
      <c r="R300" s="48"/>
      <c r="S300" s="48"/>
      <c r="T300" s="48"/>
      <c r="U300" s="48"/>
    </row>
    <row r="301" spans="16:21" ht="23.25" customHeight="1" x14ac:dyDescent="0.25">
      <c r="P301" s="48"/>
      <c r="Q301" s="48"/>
      <c r="R301" s="48"/>
      <c r="S301" s="48"/>
      <c r="T301" s="48"/>
      <c r="U301" s="48"/>
    </row>
    <row r="302" spans="16:21" ht="23.25" customHeight="1" x14ac:dyDescent="0.25">
      <c r="P302" s="48"/>
      <c r="Q302" s="48"/>
      <c r="R302" s="48"/>
      <c r="S302" s="48"/>
      <c r="T302" s="48"/>
      <c r="U302" s="48"/>
    </row>
    <row r="303" spans="16:21" ht="23.25" customHeight="1" x14ac:dyDescent="0.25">
      <c r="P303" s="48"/>
      <c r="Q303" s="48"/>
      <c r="R303" s="48"/>
      <c r="S303" s="48"/>
      <c r="T303" s="48"/>
      <c r="U303" s="48"/>
    </row>
    <row r="304" spans="16:21" ht="23.25" customHeight="1" x14ac:dyDescent="0.25">
      <c r="P304" s="48"/>
      <c r="Q304" s="48"/>
      <c r="R304" s="48"/>
      <c r="S304" s="48"/>
      <c r="T304" s="48"/>
      <c r="U304" s="48"/>
    </row>
    <row r="305" spans="16:21" ht="23.25" customHeight="1" x14ac:dyDescent="0.25">
      <c r="P305" s="48"/>
      <c r="Q305" s="48"/>
      <c r="R305" s="48"/>
      <c r="S305" s="48"/>
      <c r="T305" s="48"/>
      <c r="U305" s="48"/>
    </row>
    <row r="306" spans="16:21" ht="23.25" customHeight="1" x14ac:dyDescent="0.25">
      <c r="P306" s="48"/>
      <c r="Q306" s="48"/>
      <c r="R306" s="48"/>
      <c r="S306" s="48"/>
      <c r="T306" s="48"/>
      <c r="U306" s="48"/>
    </row>
    <row r="307" spans="16:21" ht="23.25" customHeight="1" x14ac:dyDescent="0.25">
      <c r="P307" s="48"/>
      <c r="Q307" s="48"/>
      <c r="R307" s="48"/>
      <c r="S307" s="48"/>
      <c r="T307" s="48"/>
      <c r="U307" s="48"/>
    </row>
    <row r="308" spans="16:21" ht="23.25" customHeight="1" x14ac:dyDescent="0.25">
      <c r="P308" s="48"/>
      <c r="Q308" s="48"/>
      <c r="R308" s="48"/>
      <c r="S308" s="48"/>
      <c r="T308" s="48"/>
      <c r="U308" s="48"/>
    </row>
    <row r="309" spans="16:21" ht="23.25" customHeight="1" x14ac:dyDescent="0.25">
      <c r="P309" s="48"/>
      <c r="Q309" s="48"/>
      <c r="R309" s="48"/>
      <c r="S309" s="48"/>
      <c r="T309" s="48"/>
      <c r="U309" s="48"/>
    </row>
    <row r="310" spans="16:21" ht="23.25" customHeight="1" x14ac:dyDescent="0.25">
      <c r="P310" s="48"/>
      <c r="Q310" s="48"/>
      <c r="R310" s="48"/>
      <c r="S310" s="48"/>
      <c r="T310" s="48"/>
      <c r="U310" s="48"/>
    </row>
    <row r="311" spans="16:21" ht="23.25" customHeight="1" x14ac:dyDescent="0.25">
      <c r="P311" s="48"/>
      <c r="Q311" s="48"/>
      <c r="R311" s="48"/>
      <c r="S311" s="48"/>
      <c r="T311" s="48"/>
      <c r="U311" s="48"/>
    </row>
    <row r="312" spans="16:21" ht="23.25" customHeight="1" x14ac:dyDescent="0.25">
      <c r="P312" s="48"/>
      <c r="Q312" s="48"/>
      <c r="R312" s="48"/>
      <c r="S312" s="48"/>
      <c r="T312" s="48"/>
      <c r="U312" s="48"/>
    </row>
    <row r="313" spans="16:21" ht="23.25" customHeight="1" x14ac:dyDescent="0.25">
      <c r="P313" s="48"/>
      <c r="Q313" s="48"/>
      <c r="R313" s="48"/>
      <c r="S313" s="48"/>
      <c r="T313" s="48"/>
      <c r="U313" s="48"/>
    </row>
    <row r="314" spans="16:21" ht="23.25" customHeight="1" x14ac:dyDescent="0.25">
      <c r="P314" s="48"/>
      <c r="Q314" s="48"/>
      <c r="R314" s="48"/>
      <c r="S314" s="48"/>
      <c r="T314" s="48"/>
      <c r="U314" s="48"/>
    </row>
    <row r="315" spans="16:21" ht="23.25" customHeight="1" x14ac:dyDescent="0.25">
      <c r="P315" s="48"/>
      <c r="Q315" s="48"/>
      <c r="R315" s="48"/>
      <c r="S315" s="48"/>
      <c r="T315" s="48"/>
      <c r="U315" s="48"/>
    </row>
    <row r="316" spans="16:21" ht="23.25" customHeight="1" x14ac:dyDescent="0.25">
      <c r="P316" s="48"/>
      <c r="Q316" s="48"/>
      <c r="R316" s="48"/>
      <c r="S316" s="48"/>
      <c r="T316" s="48"/>
      <c r="U316" s="48"/>
    </row>
    <row r="317" spans="16:21" ht="23.25" customHeight="1" x14ac:dyDescent="0.25">
      <c r="P317" s="48"/>
      <c r="Q317" s="48"/>
      <c r="R317" s="48"/>
      <c r="S317" s="48"/>
      <c r="T317" s="48"/>
      <c r="U317" s="48"/>
    </row>
    <row r="318" spans="16:21" ht="23.25" customHeight="1" x14ac:dyDescent="0.25">
      <c r="P318" s="48"/>
      <c r="Q318" s="48"/>
      <c r="R318" s="48"/>
      <c r="S318" s="48"/>
      <c r="T318" s="48"/>
      <c r="U318" s="48"/>
    </row>
    <row r="319" spans="16:21" ht="23.25" customHeight="1" x14ac:dyDescent="0.25">
      <c r="P319" s="48"/>
      <c r="Q319" s="48"/>
      <c r="R319" s="48"/>
      <c r="S319" s="48"/>
      <c r="T319" s="48"/>
      <c r="U319" s="48"/>
    </row>
    <row r="320" spans="16:21" ht="23.25" customHeight="1" x14ac:dyDescent="0.25">
      <c r="P320" s="48"/>
      <c r="Q320" s="48"/>
      <c r="R320" s="48"/>
      <c r="S320" s="48"/>
      <c r="T320" s="48"/>
      <c r="U320" s="48"/>
    </row>
    <row r="321" spans="16:21" ht="23.25" customHeight="1" x14ac:dyDescent="0.25">
      <c r="P321" s="48"/>
      <c r="Q321" s="48"/>
      <c r="R321" s="48"/>
      <c r="S321" s="48"/>
      <c r="T321" s="48"/>
      <c r="U321" s="48"/>
    </row>
    <row r="322" spans="16:21" ht="23.25" customHeight="1" x14ac:dyDescent="0.25">
      <c r="P322" s="48"/>
      <c r="Q322" s="48"/>
      <c r="R322" s="48"/>
      <c r="S322" s="48"/>
      <c r="T322" s="48"/>
      <c r="U322" s="48"/>
    </row>
    <row r="323" spans="16:21" ht="23.25" customHeight="1" x14ac:dyDescent="0.25">
      <c r="P323" s="48"/>
      <c r="Q323" s="48"/>
      <c r="R323" s="48"/>
      <c r="S323" s="48"/>
      <c r="T323" s="48"/>
      <c r="U323" s="48"/>
    </row>
    <row r="324" spans="16:21" ht="23.25" customHeight="1" x14ac:dyDescent="0.25">
      <c r="P324" s="48"/>
      <c r="Q324" s="48"/>
      <c r="R324" s="48"/>
      <c r="S324" s="48"/>
      <c r="T324" s="48"/>
      <c r="U324" s="48"/>
    </row>
    <row r="325" spans="16:21" ht="23.25" customHeight="1" x14ac:dyDescent="0.25">
      <c r="P325" s="48"/>
      <c r="Q325" s="48"/>
      <c r="R325" s="48"/>
      <c r="S325" s="48"/>
      <c r="T325" s="48"/>
      <c r="U325" s="48"/>
    </row>
    <row r="326" spans="16:21" ht="23.25" customHeight="1" x14ac:dyDescent="0.25">
      <c r="P326" s="48"/>
      <c r="Q326" s="48"/>
      <c r="R326" s="48"/>
      <c r="S326" s="48"/>
      <c r="T326" s="48"/>
      <c r="U326" s="48"/>
    </row>
    <row r="327" spans="16:21" ht="23.25" customHeight="1" x14ac:dyDescent="0.25">
      <c r="P327" s="48"/>
      <c r="Q327" s="48"/>
      <c r="R327" s="48"/>
      <c r="S327" s="48"/>
      <c r="T327" s="48"/>
      <c r="U327" s="48"/>
    </row>
    <row r="328" spans="16:21" ht="23.25" customHeight="1" x14ac:dyDescent="0.25">
      <c r="P328" s="48"/>
      <c r="Q328" s="48"/>
      <c r="R328" s="48"/>
      <c r="S328" s="48"/>
      <c r="T328" s="48"/>
      <c r="U328" s="48"/>
    </row>
    <row r="329" spans="16:21" ht="23.25" customHeight="1" x14ac:dyDescent="0.25">
      <c r="P329" s="48"/>
      <c r="Q329" s="48"/>
      <c r="R329" s="48"/>
      <c r="S329" s="48"/>
      <c r="T329" s="48"/>
      <c r="U329" s="48"/>
    </row>
    <row r="330" spans="16:21" ht="23.25" customHeight="1" x14ac:dyDescent="0.25">
      <c r="P330" s="48"/>
      <c r="Q330" s="48"/>
      <c r="R330" s="48"/>
      <c r="S330" s="48"/>
      <c r="T330" s="48"/>
      <c r="U330" s="48"/>
    </row>
    <row r="331" spans="16:21" ht="23.25" customHeight="1" x14ac:dyDescent="0.25">
      <c r="P331" s="48"/>
      <c r="Q331" s="48"/>
      <c r="R331" s="48"/>
      <c r="S331" s="48"/>
      <c r="T331" s="48"/>
      <c r="U331" s="48"/>
    </row>
    <row r="332" spans="16:21" ht="23.25" customHeight="1" x14ac:dyDescent="0.25">
      <c r="P332" s="48"/>
      <c r="Q332" s="48"/>
      <c r="R332" s="48"/>
      <c r="S332" s="48"/>
      <c r="T332" s="48"/>
      <c r="U332" s="48"/>
    </row>
    <row r="333" spans="16:21" ht="23.25" customHeight="1" x14ac:dyDescent="0.25">
      <c r="P333" s="48"/>
      <c r="Q333" s="48"/>
      <c r="R333" s="48"/>
      <c r="S333" s="48"/>
      <c r="T333" s="48"/>
      <c r="U333" s="48"/>
    </row>
    <row r="334" spans="16:21" ht="23.25" customHeight="1" x14ac:dyDescent="0.25">
      <c r="P334" s="48"/>
      <c r="Q334" s="48"/>
      <c r="R334" s="48"/>
      <c r="S334" s="48"/>
      <c r="T334" s="48"/>
      <c r="U334" s="48"/>
    </row>
    <row r="335" spans="16:21" ht="23.25" customHeight="1" x14ac:dyDescent="0.25">
      <c r="P335" s="48"/>
      <c r="Q335" s="48"/>
      <c r="R335" s="48"/>
      <c r="S335" s="48"/>
      <c r="T335" s="48"/>
      <c r="U335" s="48"/>
    </row>
    <row r="336" spans="16:21" ht="23.25" customHeight="1" x14ac:dyDescent="0.25">
      <c r="P336" s="48"/>
      <c r="Q336" s="48"/>
      <c r="R336" s="48"/>
      <c r="S336" s="48"/>
      <c r="T336" s="48"/>
      <c r="U336" s="48"/>
    </row>
    <row r="337" spans="16:21" ht="23.25" customHeight="1" x14ac:dyDescent="0.25">
      <c r="P337" s="48"/>
      <c r="Q337" s="48"/>
      <c r="R337" s="48"/>
      <c r="S337" s="48"/>
      <c r="T337" s="48"/>
      <c r="U337" s="48"/>
    </row>
    <row r="338" spans="16:21" ht="23.25" customHeight="1" x14ac:dyDescent="0.25">
      <c r="P338" s="48"/>
      <c r="Q338" s="48"/>
      <c r="R338" s="48"/>
      <c r="S338" s="48"/>
      <c r="T338" s="48"/>
      <c r="U338" s="48"/>
    </row>
    <row r="339" spans="16:21" ht="23.25" customHeight="1" x14ac:dyDescent="0.25">
      <c r="P339" s="48"/>
      <c r="Q339" s="48"/>
      <c r="R339" s="48"/>
      <c r="S339" s="48"/>
      <c r="T339" s="48"/>
      <c r="U339" s="48"/>
    </row>
  </sheetData>
  <mergeCells count="29">
    <mergeCell ref="A66:B66"/>
    <mergeCell ref="P10:P11"/>
    <mergeCell ref="Q10:Q11"/>
    <mergeCell ref="R10:R11"/>
    <mergeCell ref="A63:B63"/>
    <mergeCell ref="H6:H11"/>
    <mergeCell ref="I6:O6"/>
    <mergeCell ref="N9:N11"/>
    <mergeCell ref="I7:O7"/>
    <mergeCell ref="J8:O8"/>
    <mergeCell ref="P6:Q6"/>
    <mergeCell ref="L9:L11"/>
    <mergeCell ref="C2:F10"/>
    <mergeCell ref="A1:S1"/>
    <mergeCell ref="A2:A11"/>
    <mergeCell ref="B2:B11"/>
    <mergeCell ref="G2:G11"/>
    <mergeCell ref="H2:O5"/>
    <mergeCell ref="R6:S6"/>
    <mergeCell ref="I8:I11"/>
    <mergeCell ref="J9:J11"/>
    <mergeCell ref="K9:K11"/>
    <mergeCell ref="O9:O11"/>
    <mergeCell ref="M9:M11"/>
    <mergeCell ref="S10:S11"/>
    <mergeCell ref="P2:U5"/>
    <mergeCell ref="T6:U6"/>
    <mergeCell ref="T10:T11"/>
    <mergeCell ref="U10:U11"/>
  </mergeCells>
  <phoneticPr fontId="14" type="noConversion"/>
  <pageMargins left="0" right="0" top="0" bottom="0" header="0" footer="0"/>
  <pageSetup paperSize="9" scale="52" fitToHeight="0" orientation="landscape" r:id="rId1"/>
  <rowBreaks count="1" manualBreakCount="1">
    <brk id="38" max="2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view="pageBreakPreview" topLeftCell="A13" zoomScale="130" zoomScaleNormal="100" zoomScaleSheetLayoutView="130" workbookViewId="0">
      <selection activeCell="D25" sqref="D25"/>
    </sheetView>
  </sheetViews>
  <sheetFormatPr defaultRowHeight="18" x14ac:dyDescent="0.25"/>
  <cols>
    <col min="1" max="1" width="5.42578125" style="5" customWidth="1"/>
    <col min="2" max="2" width="71.5703125" style="1" customWidth="1"/>
    <col min="3" max="16384" width="9.140625" style="1"/>
  </cols>
  <sheetData>
    <row r="1" spans="1:2" ht="51.75" customHeight="1" x14ac:dyDescent="0.25">
      <c r="A1" s="265" t="s">
        <v>129</v>
      </c>
      <c r="B1" s="265"/>
    </row>
    <row r="2" spans="1:2" x14ac:dyDescent="0.25">
      <c r="A2" s="3" t="s">
        <v>66</v>
      </c>
      <c r="B2" s="2" t="s">
        <v>39</v>
      </c>
    </row>
    <row r="3" spans="1:2" x14ac:dyDescent="0.25">
      <c r="A3" s="4"/>
      <c r="B3" s="121" t="s">
        <v>99</v>
      </c>
    </row>
    <row r="4" spans="1:2" x14ac:dyDescent="0.25">
      <c r="A4" s="122">
        <v>1</v>
      </c>
      <c r="B4" s="123" t="s">
        <v>218</v>
      </c>
    </row>
    <row r="5" spans="1:2" x14ac:dyDescent="0.25">
      <c r="A5" s="122">
        <v>2</v>
      </c>
      <c r="B5" s="123" t="s">
        <v>219</v>
      </c>
    </row>
    <row r="6" spans="1:2" x14ac:dyDescent="0.25">
      <c r="A6" s="122">
        <v>3</v>
      </c>
      <c r="B6" s="123" t="s">
        <v>220</v>
      </c>
    </row>
    <row r="7" spans="1:2" x14ac:dyDescent="0.25">
      <c r="A7" s="122">
        <v>4</v>
      </c>
      <c r="B7" s="123" t="s">
        <v>221</v>
      </c>
    </row>
    <row r="8" spans="1:2" x14ac:dyDescent="0.25">
      <c r="A8" s="122">
        <v>5</v>
      </c>
      <c r="B8" s="123" t="s">
        <v>222</v>
      </c>
    </row>
    <row r="9" spans="1:2" x14ac:dyDescent="0.25">
      <c r="A9" s="122">
        <v>6</v>
      </c>
      <c r="B9" s="123" t="s">
        <v>223</v>
      </c>
    </row>
    <row r="10" spans="1:2" x14ac:dyDescent="0.25">
      <c r="A10" s="122">
        <v>7</v>
      </c>
      <c r="B10" s="123" t="s">
        <v>232</v>
      </c>
    </row>
    <row r="11" spans="1:2" x14ac:dyDescent="0.25">
      <c r="A11" s="122">
        <v>8</v>
      </c>
      <c r="B11" s="123" t="s">
        <v>240</v>
      </c>
    </row>
    <row r="12" spans="1:2" x14ac:dyDescent="0.25">
      <c r="A12" s="122"/>
      <c r="B12" s="124" t="s">
        <v>224</v>
      </c>
    </row>
    <row r="13" spans="1:2" x14ac:dyDescent="0.25">
      <c r="A13" s="122">
        <v>1</v>
      </c>
      <c r="B13" s="123" t="s">
        <v>225</v>
      </c>
    </row>
    <row r="14" spans="1:2" x14ac:dyDescent="0.25">
      <c r="A14" s="122">
        <v>2</v>
      </c>
      <c r="B14" s="123" t="s">
        <v>226</v>
      </c>
    </row>
    <row r="15" spans="1:2" x14ac:dyDescent="0.25">
      <c r="A15" s="122">
        <v>3</v>
      </c>
      <c r="B15" s="123" t="s">
        <v>227</v>
      </c>
    </row>
    <row r="16" spans="1:2" x14ac:dyDescent="0.25">
      <c r="A16" s="122">
        <v>4</v>
      </c>
      <c r="B16" s="123" t="s">
        <v>239</v>
      </c>
    </row>
    <row r="17" spans="1:2" x14ac:dyDescent="0.25">
      <c r="A17" s="122"/>
      <c r="B17" s="124" t="s">
        <v>228</v>
      </c>
    </row>
    <row r="18" spans="1:2" x14ac:dyDescent="0.25">
      <c r="A18" s="122">
        <v>1</v>
      </c>
      <c r="B18" s="123" t="s">
        <v>229</v>
      </c>
    </row>
    <row r="19" spans="1:2" ht="36" x14ac:dyDescent="0.25">
      <c r="A19" s="122">
        <v>2</v>
      </c>
      <c r="B19" s="114" t="s">
        <v>230</v>
      </c>
    </row>
    <row r="20" spans="1:2" x14ac:dyDescent="0.25">
      <c r="A20" s="122"/>
      <c r="B20" s="124" t="s">
        <v>70</v>
      </c>
    </row>
    <row r="21" spans="1:2" x14ac:dyDescent="0.25">
      <c r="A21" s="122">
        <v>1</v>
      </c>
      <c r="B21" s="125" t="s">
        <v>100</v>
      </c>
    </row>
    <row r="22" spans="1:2" x14ac:dyDescent="0.25">
      <c r="A22" s="122">
        <v>2</v>
      </c>
      <c r="B22" s="120" t="s">
        <v>231</v>
      </c>
    </row>
    <row r="23" spans="1:2" x14ac:dyDescent="0.25">
      <c r="B23" s="44"/>
    </row>
  </sheetData>
  <mergeCells count="1">
    <mergeCell ref="A1:B1"/>
  </mergeCells>
  <pageMargins left="0.7" right="0.7" top="0.75" bottom="0.75" header="0.3" footer="0.3"/>
  <pageSetup paperSize="9" scale="89" orientation="portrait"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2"/>
  <sheetViews>
    <sheetView topLeftCell="A31" zoomScaleNormal="100" zoomScaleSheetLayoutView="100" workbookViewId="0">
      <selection activeCell="A14" sqref="A14:AB14"/>
    </sheetView>
  </sheetViews>
  <sheetFormatPr defaultColWidth="4.85546875" defaultRowHeight="18" x14ac:dyDescent="0.25"/>
  <cols>
    <col min="1" max="1" width="10.42578125" style="18" customWidth="1"/>
    <col min="2" max="4" width="4.85546875" style="18"/>
    <col min="5" max="11" width="4.85546875" style="5"/>
    <col min="12" max="12" width="5.140625" style="5" bestFit="1" customWidth="1"/>
    <col min="13" max="16" width="4.85546875" style="5"/>
    <col min="17" max="17" width="11" style="5" customWidth="1"/>
    <col min="18" max="18" width="8.5703125" style="5" hidden="1" customWidth="1"/>
    <col min="19" max="19" width="5.5703125" style="5" hidden="1" customWidth="1"/>
    <col min="20" max="20" width="1.7109375" style="5" customWidth="1"/>
    <col min="21" max="21" width="13.42578125" style="5" customWidth="1"/>
    <col min="22" max="22" width="18.7109375" style="5" customWidth="1"/>
    <col min="23" max="23" width="13.140625" style="5" customWidth="1"/>
    <col min="24" max="24" width="11.28515625" style="5" customWidth="1"/>
    <col min="25" max="25" width="11.140625" style="5" customWidth="1"/>
    <col min="26" max="26" width="7.7109375" style="5" customWidth="1"/>
    <col min="27" max="27" width="6" style="5" customWidth="1"/>
    <col min="28" max="28" width="7.42578125" style="5" customWidth="1"/>
    <col min="29" max="16384" width="4.85546875" style="5"/>
  </cols>
  <sheetData>
    <row r="1" spans="1:28" s="79" customFormat="1" ht="17.25" customHeight="1" x14ac:dyDescent="0.25">
      <c r="A1" s="307" t="s">
        <v>67</v>
      </c>
      <c r="B1" s="307"/>
      <c r="C1" s="307"/>
      <c r="D1" s="307"/>
      <c r="E1" s="307"/>
      <c r="F1" s="307"/>
      <c r="G1" s="307"/>
      <c r="H1" s="307"/>
      <c r="I1" s="307"/>
      <c r="J1" s="307"/>
      <c r="K1" s="307"/>
      <c r="L1" s="307"/>
      <c r="M1" s="307"/>
      <c r="N1" s="307"/>
      <c r="O1" s="307"/>
      <c r="P1" s="307"/>
      <c r="Q1" s="307"/>
      <c r="R1" s="307"/>
      <c r="S1" s="307"/>
      <c r="T1" s="307"/>
      <c r="U1" s="307"/>
      <c r="V1" s="307"/>
      <c r="W1" s="307"/>
      <c r="X1" s="307"/>
      <c r="Y1" s="307"/>
      <c r="Z1" s="307"/>
      <c r="AA1" s="307"/>
      <c r="AB1" s="307"/>
    </row>
    <row r="2" spans="1:28" s="79" customFormat="1" ht="31.5" customHeight="1" x14ac:dyDescent="0.25">
      <c r="A2" s="308" t="s">
        <v>135</v>
      </c>
      <c r="B2" s="308"/>
      <c r="C2" s="308"/>
      <c r="D2" s="308"/>
      <c r="E2" s="308"/>
      <c r="F2" s="308"/>
      <c r="G2" s="308"/>
      <c r="H2" s="308"/>
      <c r="I2" s="308"/>
      <c r="J2" s="308"/>
      <c r="K2" s="308"/>
      <c r="L2" s="308"/>
      <c r="M2" s="308"/>
      <c r="N2" s="308"/>
      <c r="O2" s="308"/>
      <c r="P2" s="308"/>
      <c r="Q2" s="308"/>
      <c r="R2" s="308"/>
      <c r="S2" s="308"/>
      <c r="T2" s="308"/>
      <c r="U2" s="308"/>
      <c r="V2" s="308"/>
      <c r="W2" s="308"/>
      <c r="X2" s="308"/>
      <c r="Y2" s="308"/>
      <c r="Z2" s="308"/>
      <c r="AA2" s="308"/>
      <c r="AB2" s="308"/>
    </row>
    <row r="3" spans="1:28" s="79" customFormat="1" ht="16.5" customHeight="1" x14ac:dyDescent="0.25">
      <c r="A3" s="309" t="s">
        <v>234</v>
      </c>
      <c r="B3" s="309"/>
      <c r="C3" s="309"/>
      <c r="D3" s="309"/>
      <c r="E3" s="309"/>
      <c r="F3" s="309"/>
      <c r="G3" s="309"/>
      <c r="H3" s="309"/>
      <c r="I3" s="309"/>
      <c r="J3" s="309"/>
      <c r="K3" s="309"/>
      <c r="L3" s="309"/>
      <c r="M3" s="309"/>
      <c r="N3" s="309"/>
      <c r="O3" s="309"/>
      <c r="P3" s="309"/>
      <c r="Q3" s="309"/>
      <c r="R3" s="309"/>
      <c r="S3" s="309"/>
      <c r="T3" s="309"/>
      <c r="U3" s="309"/>
      <c r="V3" s="309"/>
      <c r="W3" s="309"/>
      <c r="X3" s="309"/>
      <c r="Y3" s="309"/>
      <c r="Z3" s="309"/>
      <c r="AA3" s="309"/>
      <c r="AB3" s="309"/>
    </row>
    <row r="4" spans="1:28" s="79" customFormat="1" ht="33" customHeight="1" x14ac:dyDescent="0.25">
      <c r="A4" s="308" t="s">
        <v>295</v>
      </c>
      <c r="B4" s="308"/>
      <c r="C4" s="308"/>
      <c r="D4" s="308"/>
      <c r="E4" s="308"/>
      <c r="F4" s="308"/>
      <c r="G4" s="308"/>
      <c r="H4" s="308"/>
      <c r="I4" s="308"/>
      <c r="J4" s="308"/>
      <c r="K4" s="308"/>
      <c r="L4" s="308"/>
      <c r="M4" s="308"/>
      <c r="N4" s="308"/>
      <c r="O4" s="308"/>
      <c r="P4" s="308"/>
      <c r="Q4" s="308"/>
      <c r="R4" s="308"/>
      <c r="S4" s="308"/>
      <c r="T4" s="308"/>
      <c r="U4" s="308"/>
      <c r="V4" s="308"/>
      <c r="W4" s="308"/>
      <c r="X4" s="308"/>
      <c r="Y4" s="308"/>
      <c r="Z4" s="308"/>
      <c r="AA4" s="308"/>
      <c r="AB4" s="308"/>
    </row>
    <row r="5" spans="1:28" s="79" customFormat="1" ht="32.25" customHeight="1" x14ac:dyDescent="0.25">
      <c r="A5" s="309" t="s">
        <v>296</v>
      </c>
      <c r="B5" s="309"/>
      <c r="C5" s="309"/>
      <c r="D5" s="309"/>
      <c r="E5" s="309"/>
      <c r="F5" s="309"/>
      <c r="G5" s="309"/>
      <c r="H5" s="309"/>
      <c r="I5" s="309"/>
      <c r="J5" s="309"/>
      <c r="K5" s="309"/>
      <c r="L5" s="309"/>
      <c r="M5" s="309"/>
      <c r="N5" s="309"/>
      <c r="O5" s="309"/>
      <c r="P5" s="309"/>
      <c r="Q5" s="309"/>
      <c r="R5" s="309"/>
      <c r="S5" s="309"/>
      <c r="T5" s="309"/>
      <c r="U5" s="309"/>
      <c r="V5" s="309"/>
      <c r="W5" s="309"/>
      <c r="X5" s="309"/>
      <c r="Y5" s="309"/>
      <c r="Z5" s="309"/>
      <c r="AA5" s="309"/>
      <c r="AB5" s="309"/>
    </row>
    <row r="6" spans="1:28" s="79" customFormat="1" ht="15.75" x14ac:dyDescent="0.25">
      <c r="A6" s="311" t="s">
        <v>235</v>
      </c>
      <c r="B6" s="311"/>
      <c r="C6" s="311"/>
      <c r="D6" s="311"/>
      <c r="E6" s="311"/>
      <c r="F6" s="311"/>
      <c r="G6" s="311"/>
      <c r="H6" s="311"/>
      <c r="I6" s="311"/>
      <c r="J6" s="311"/>
      <c r="K6" s="311"/>
      <c r="L6" s="311"/>
      <c r="M6" s="311"/>
      <c r="N6" s="311"/>
      <c r="O6" s="311"/>
      <c r="P6" s="311"/>
      <c r="Q6" s="311"/>
      <c r="R6" s="311"/>
      <c r="S6" s="311"/>
      <c r="T6" s="311"/>
      <c r="U6" s="311"/>
      <c r="V6" s="311"/>
      <c r="W6" s="311"/>
      <c r="X6" s="311"/>
      <c r="Y6" s="311"/>
      <c r="Z6" s="311"/>
      <c r="AA6" s="311"/>
      <c r="AB6" s="311"/>
    </row>
    <row r="7" spans="1:28" s="79" customFormat="1" ht="32.25" customHeight="1" x14ac:dyDescent="0.25">
      <c r="A7" s="309" t="s">
        <v>297</v>
      </c>
      <c r="B7" s="309"/>
      <c r="C7" s="309"/>
      <c r="D7" s="309"/>
      <c r="E7" s="309"/>
      <c r="F7" s="309"/>
      <c r="G7" s="309"/>
      <c r="H7" s="309"/>
      <c r="I7" s="309"/>
      <c r="J7" s="309"/>
      <c r="K7" s="309"/>
      <c r="L7" s="309"/>
      <c r="M7" s="309"/>
      <c r="N7" s="309"/>
      <c r="O7" s="309"/>
      <c r="P7" s="309"/>
      <c r="Q7" s="309"/>
      <c r="R7" s="309"/>
      <c r="S7" s="309"/>
      <c r="T7" s="309"/>
      <c r="U7" s="309"/>
      <c r="V7" s="309"/>
      <c r="W7" s="309"/>
      <c r="X7" s="309"/>
      <c r="Y7" s="309"/>
      <c r="Z7" s="309"/>
      <c r="AA7" s="309"/>
      <c r="AB7" s="309"/>
    </row>
    <row r="8" spans="1:28" s="79" customFormat="1" ht="31.5" customHeight="1" x14ac:dyDescent="0.25">
      <c r="A8" s="309" t="s">
        <v>298</v>
      </c>
      <c r="B8" s="309"/>
      <c r="C8" s="309"/>
      <c r="D8" s="309"/>
      <c r="E8" s="309"/>
      <c r="F8" s="309"/>
      <c r="G8" s="309"/>
      <c r="H8" s="309"/>
      <c r="I8" s="309"/>
      <c r="J8" s="309"/>
      <c r="K8" s="309"/>
      <c r="L8" s="309"/>
      <c r="M8" s="309"/>
      <c r="N8" s="309"/>
      <c r="O8" s="309"/>
      <c r="P8" s="309"/>
      <c r="Q8" s="309"/>
      <c r="R8" s="309"/>
      <c r="S8" s="309"/>
      <c r="T8" s="309"/>
      <c r="U8" s="309"/>
      <c r="V8" s="309"/>
      <c r="W8" s="309"/>
      <c r="X8" s="309"/>
      <c r="Y8" s="309"/>
      <c r="Z8" s="309"/>
      <c r="AA8" s="309"/>
      <c r="AB8" s="309"/>
    </row>
    <row r="9" spans="1:28" s="79" customFormat="1" ht="31.5" customHeight="1" x14ac:dyDescent="0.25">
      <c r="A9" s="270" t="s">
        <v>131</v>
      </c>
      <c r="B9" s="270"/>
      <c r="C9" s="270"/>
      <c r="D9" s="270"/>
      <c r="E9" s="270"/>
      <c r="F9" s="270"/>
      <c r="G9" s="270"/>
      <c r="H9" s="270"/>
      <c r="I9" s="270"/>
      <c r="J9" s="270"/>
      <c r="K9" s="270"/>
      <c r="L9" s="270"/>
      <c r="M9" s="270"/>
      <c r="N9" s="270"/>
      <c r="O9" s="270"/>
      <c r="P9" s="270"/>
      <c r="Q9" s="270"/>
      <c r="R9" s="270"/>
      <c r="S9" s="270"/>
      <c r="T9" s="270"/>
      <c r="U9" s="270"/>
      <c r="V9" s="270"/>
      <c r="W9" s="270"/>
      <c r="X9" s="270"/>
      <c r="Y9" s="270"/>
      <c r="Z9" s="270"/>
      <c r="AA9" s="270"/>
      <c r="AB9" s="270"/>
    </row>
    <row r="10" spans="1:28" s="79" customFormat="1" ht="47.25" customHeight="1" x14ac:dyDescent="0.25">
      <c r="A10" s="270" t="s">
        <v>130</v>
      </c>
      <c r="B10" s="270"/>
      <c r="C10" s="270"/>
      <c r="D10" s="270"/>
      <c r="E10" s="270"/>
      <c r="F10" s="270"/>
      <c r="G10" s="270"/>
      <c r="H10" s="270"/>
      <c r="I10" s="270"/>
      <c r="J10" s="270"/>
      <c r="K10" s="270"/>
      <c r="L10" s="270"/>
      <c r="M10" s="270"/>
      <c r="N10" s="270"/>
      <c r="O10" s="270"/>
      <c r="P10" s="270"/>
      <c r="Q10" s="270"/>
      <c r="R10" s="270"/>
      <c r="S10" s="270"/>
      <c r="T10" s="270"/>
      <c r="U10" s="270"/>
      <c r="V10" s="270"/>
      <c r="W10" s="270"/>
      <c r="X10" s="270"/>
      <c r="Y10" s="270"/>
      <c r="Z10" s="270"/>
      <c r="AA10" s="270"/>
      <c r="AB10" s="270"/>
    </row>
    <row r="11" spans="1:28" s="79" customFormat="1" ht="33" customHeight="1" x14ac:dyDescent="0.25">
      <c r="A11" s="263" t="s">
        <v>233</v>
      </c>
      <c r="B11" s="263"/>
      <c r="C11" s="263"/>
      <c r="D11" s="263"/>
      <c r="E11" s="263"/>
      <c r="F11" s="263"/>
      <c r="G11" s="263"/>
      <c r="H11" s="263"/>
      <c r="I11" s="263"/>
      <c r="J11" s="263"/>
      <c r="K11" s="263"/>
      <c r="L11" s="263"/>
      <c r="M11" s="263"/>
      <c r="N11" s="263"/>
      <c r="O11" s="263"/>
      <c r="P11" s="263"/>
      <c r="Q11" s="263"/>
      <c r="R11" s="263"/>
      <c r="S11" s="263"/>
      <c r="T11" s="263"/>
      <c r="U11" s="263"/>
      <c r="V11" s="263"/>
      <c r="W11" s="263"/>
      <c r="X11" s="263"/>
      <c r="Y11" s="263"/>
      <c r="Z11" s="263"/>
      <c r="AA11" s="263"/>
      <c r="AB11" s="263"/>
    </row>
    <row r="12" spans="1:28" s="270" customFormat="1" ht="15" customHeight="1" x14ac:dyDescent="0.25">
      <c r="A12" s="270" t="s">
        <v>136</v>
      </c>
    </row>
    <row r="13" spans="1:28" s="80" customFormat="1" ht="22.5" customHeight="1" x14ac:dyDescent="0.25">
      <c r="A13" s="269" t="s">
        <v>137</v>
      </c>
      <c r="B13" s="269"/>
      <c r="C13" s="269"/>
      <c r="D13" s="269"/>
      <c r="E13" s="269"/>
      <c r="F13" s="269"/>
      <c r="G13" s="269"/>
      <c r="H13" s="269"/>
      <c r="I13" s="269"/>
      <c r="J13" s="269"/>
      <c r="K13" s="269"/>
      <c r="L13" s="269"/>
      <c r="M13" s="269"/>
      <c r="N13" s="269"/>
      <c r="O13" s="269"/>
      <c r="P13" s="269"/>
      <c r="Q13" s="269"/>
      <c r="R13" s="269"/>
      <c r="S13" s="269"/>
      <c r="T13" s="269"/>
      <c r="U13" s="269"/>
      <c r="V13" s="269"/>
      <c r="W13" s="269"/>
      <c r="X13" s="269"/>
      <c r="Y13" s="269"/>
      <c r="Z13" s="269"/>
      <c r="AA13" s="269"/>
      <c r="AB13" s="269"/>
    </row>
    <row r="14" spans="1:28" s="79" customFormat="1" ht="21" customHeight="1" x14ac:dyDescent="0.25">
      <c r="A14" s="310" t="s">
        <v>188</v>
      </c>
      <c r="B14" s="310"/>
      <c r="C14" s="310"/>
      <c r="D14" s="310"/>
      <c r="E14" s="310"/>
      <c r="F14" s="310"/>
      <c r="G14" s="310"/>
      <c r="H14" s="310"/>
      <c r="I14" s="310"/>
      <c r="J14" s="310"/>
      <c r="K14" s="310"/>
      <c r="L14" s="310"/>
      <c r="M14" s="310"/>
      <c r="N14" s="310"/>
      <c r="O14" s="310"/>
      <c r="P14" s="310"/>
      <c r="Q14" s="310"/>
      <c r="R14" s="310"/>
      <c r="S14" s="310"/>
      <c r="T14" s="310"/>
      <c r="U14" s="310"/>
      <c r="V14" s="310"/>
      <c r="W14" s="310"/>
      <c r="X14" s="310"/>
      <c r="Y14" s="310"/>
      <c r="Z14" s="310"/>
      <c r="AA14" s="310"/>
      <c r="AB14" s="310"/>
    </row>
    <row r="15" spans="1:28" s="81" customFormat="1" ht="20.25" customHeight="1" x14ac:dyDescent="0.25">
      <c r="A15" s="310" t="s">
        <v>189</v>
      </c>
      <c r="B15" s="310"/>
      <c r="C15" s="310"/>
      <c r="D15" s="310"/>
      <c r="E15" s="310"/>
      <c r="F15" s="310"/>
      <c r="G15" s="310"/>
      <c r="H15" s="310"/>
      <c r="I15" s="310"/>
      <c r="J15" s="310"/>
      <c r="K15" s="310"/>
      <c r="L15" s="310"/>
      <c r="M15" s="310"/>
      <c r="N15" s="310"/>
      <c r="O15" s="310"/>
      <c r="P15" s="310"/>
      <c r="Q15" s="310"/>
      <c r="R15" s="310"/>
      <c r="S15" s="310"/>
      <c r="T15" s="310"/>
      <c r="U15" s="310"/>
      <c r="V15" s="310"/>
      <c r="W15" s="310"/>
      <c r="X15" s="310"/>
      <c r="Y15" s="310"/>
      <c r="Z15" s="310"/>
      <c r="AA15" s="310"/>
      <c r="AB15" s="310"/>
    </row>
    <row r="16" spans="1:28" s="80" customFormat="1" ht="18" customHeight="1" x14ac:dyDescent="0.25">
      <c r="A16" s="269" t="s">
        <v>154</v>
      </c>
      <c r="B16" s="269"/>
      <c r="C16" s="269"/>
      <c r="D16" s="269"/>
      <c r="E16" s="269"/>
      <c r="F16" s="269"/>
      <c r="G16" s="269"/>
      <c r="H16" s="269"/>
      <c r="I16" s="269"/>
      <c r="J16" s="269"/>
      <c r="K16" s="269"/>
      <c r="L16" s="269"/>
      <c r="M16" s="269"/>
      <c r="N16" s="269"/>
      <c r="O16" s="269"/>
      <c r="P16" s="269"/>
      <c r="Q16" s="269"/>
      <c r="R16" s="269"/>
      <c r="S16" s="269"/>
      <c r="T16" s="269"/>
      <c r="U16" s="269"/>
      <c r="V16" s="269"/>
      <c r="W16" s="269"/>
      <c r="X16" s="269"/>
      <c r="Y16" s="269"/>
      <c r="Z16" s="269"/>
      <c r="AA16" s="269"/>
      <c r="AB16" s="269"/>
    </row>
    <row r="17" spans="1:28" s="79" customFormat="1" ht="63.75" customHeight="1" x14ac:dyDescent="0.25">
      <c r="A17" s="270" t="s">
        <v>193</v>
      </c>
      <c r="B17" s="270"/>
      <c r="C17" s="270"/>
      <c r="D17" s="270"/>
      <c r="E17" s="270"/>
      <c r="F17" s="270"/>
      <c r="G17" s="270"/>
      <c r="H17" s="270"/>
      <c r="I17" s="270"/>
      <c r="J17" s="270"/>
      <c r="K17" s="270"/>
      <c r="L17" s="270"/>
      <c r="M17" s="270"/>
      <c r="N17" s="270"/>
      <c r="O17" s="270"/>
      <c r="P17" s="270"/>
      <c r="Q17" s="270"/>
      <c r="R17" s="270"/>
      <c r="S17" s="270"/>
      <c r="T17" s="270"/>
      <c r="U17" s="270"/>
      <c r="V17" s="270"/>
      <c r="W17" s="270"/>
      <c r="X17" s="270"/>
      <c r="Y17" s="270"/>
      <c r="Z17" s="270"/>
      <c r="AA17" s="270"/>
      <c r="AB17" s="270"/>
    </row>
    <row r="18" spans="1:28" s="80" customFormat="1" ht="16.5" customHeight="1" x14ac:dyDescent="0.25">
      <c r="A18" s="269" t="s">
        <v>132</v>
      </c>
      <c r="B18" s="269"/>
      <c r="C18" s="269"/>
      <c r="D18" s="269"/>
      <c r="E18" s="269"/>
      <c r="F18" s="269"/>
      <c r="G18" s="269"/>
      <c r="H18" s="269"/>
      <c r="I18" s="269"/>
      <c r="J18" s="269"/>
      <c r="K18" s="269"/>
      <c r="L18" s="269"/>
      <c r="M18" s="269"/>
      <c r="N18" s="269"/>
      <c r="O18" s="269"/>
      <c r="P18" s="269"/>
      <c r="Q18" s="269"/>
      <c r="R18" s="269"/>
      <c r="S18" s="269"/>
      <c r="T18" s="269"/>
      <c r="U18" s="269"/>
      <c r="V18" s="269"/>
      <c r="W18" s="269"/>
      <c r="X18" s="269"/>
      <c r="Y18" s="269"/>
      <c r="Z18" s="269"/>
      <c r="AA18" s="269"/>
      <c r="AB18" s="269"/>
    </row>
    <row r="19" spans="1:28" s="79" customFormat="1" ht="31.5" customHeight="1" x14ac:dyDescent="0.25">
      <c r="A19" s="270" t="s">
        <v>257</v>
      </c>
      <c r="B19" s="270"/>
      <c r="C19" s="270"/>
      <c r="D19" s="270"/>
      <c r="E19" s="270"/>
      <c r="F19" s="270"/>
      <c r="G19" s="270"/>
      <c r="H19" s="270"/>
      <c r="I19" s="270"/>
      <c r="J19" s="270"/>
      <c r="K19" s="270"/>
      <c r="L19" s="270"/>
      <c r="M19" s="270"/>
      <c r="N19" s="270"/>
      <c r="O19" s="270"/>
      <c r="P19" s="270"/>
      <c r="Q19" s="270"/>
      <c r="R19" s="270"/>
      <c r="S19" s="270"/>
      <c r="T19" s="270"/>
      <c r="U19" s="270"/>
      <c r="V19" s="270"/>
      <c r="W19" s="270"/>
      <c r="X19" s="270"/>
      <c r="Y19" s="270"/>
      <c r="Z19" s="270"/>
      <c r="AA19" s="270"/>
      <c r="AB19" s="270"/>
    </row>
    <row r="20" spans="1:28" s="79" customFormat="1" ht="16.5" customHeight="1" x14ac:dyDescent="0.25">
      <c r="A20" s="269" t="s">
        <v>133</v>
      </c>
      <c r="B20" s="269"/>
      <c r="C20" s="269"/>
      <c r="D20" s="269"/>
      <c r="E20" s="269"/>
      <c r="F20" s="269"/>
      <c r="G20" s="269"/>
      <c r="H20" s="269"/>
      <c r="I20" s="269"/>
      <c r="J20" s="269"/>
      <c r="K20" s="269"/>
      <c r="L20" s="269"/>
      <c r="M20" s="269"/>
      <c r="N20" s="269"/>
      <c r="O20" s="269"/>
      <c r="P20" s="269"/>
      <c r="Q20" s="269"/>
      <c r="R20" s="269"/>
      <c r="S20" s="269"/>
      <c r="T20" s="269"/>
      <c r="U20" s="269"/>
      <c r="V20" s="269"/>
      <c r="W20" s="269"/>
      <c r="X20" s="269"/>
      <c r="Y20" s="269"/>
      <c r="Z20" s="269"/>
      <c r="AA20" s="269"/>
      <c r="AB20" s="269"/>
    </row>
    <row r="21" spans="1:28" s="79" customFormat="1" ht="80.25" customHeight="1" x14ac:dyDescent="0.25">
      <c r="A21" s="270" t="s">
        <v>256</v>
      </c>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row>
    <row r="22" spans="1:28" s="80" customFormat="1" ht="18.75" customHeight="1" x14ac:dyDescent="0.25">
      <c r="A22" s="269" t="s">
        <v>134</v>
      </c>
      <c r="B22" s="269"/>
      <c r="C22" s="269"/>
      <c r="D22" s="269"/>
      <c r="E22" s="269"/>
      <c r="F22" s="269"/>
      <c r="G22" s="269"/>
      <c r="H22" s="269"/>
      <c r="I22" s="269"/>
      <c r="J22" s="269"/>
      <c r="K22" s="269"/>
      <c r="L22" s="269"/>
      <c r="M22" s="269"/>
      <c r="N22" s="269"/>
      <c r="O22" s="269"/>
      <c r="P22" s="269"/>
      <c r="Q22" s="269"/>
      <c r="R22" s="269"/>
      <c r="S22" s="269"/>
      <c r="T22" s="269"/>
      <c r="U22" s="269"/>
      <c r="V22" s="269"/>
      <c r="W22" s="269"/>
      <c r="X22" s="269"/>
      <c r="Y22" s="269"/>
      <c r="Z22" s="269"/>
      <c r="AA22" s="269"/>
      <c r="AB22" s="269"/>
    </row>
    <row r="23" spans="1:28" s="79" customFormat="1" ht="67.5" customHeight="1" x14ac:dyDescent="0.25">
      <c r="A23" s="270" t="s">
        <v>260</v>
      </c>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row>
    <row r="24" spans="1:28" s="79" customFormat="1" ht="142.5" customHeight="1" x14ac:dyDescent="0.25">
      <c r="A24" s="270" t="s">
        <v>155</v>
      </c>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row>
    <row r="25" spans="1:28" s="82" customFormat="1" ht="18" customHeight="1" x14ac:dyDescent="0.25">
      <c r="A25" s="318" t="s">
        <v>138</v>
      </c>
      <c r="B25" s="318"/>
      <c r="C25" s="318"/>
      <c r="D25" s="318"/>
      <c r="E25" s="318"/>
      <c r="F25" s="318"/>
      <c r="G25" s="318"/>
      <c r="H25" s="318"/>
      <c r="I25" s="318"/>
      <c r="J25" s="318"/>
      <c r="K25" s="318"/>
      <c r="L25" s="318"/>
      <c r="M25" s="318"/>
      <c r="N25" s="318"/>
      <c r="O25" s="318"/>
      <c r="P25" s="318"/>
      <c r="Q25" s="318"/>
      <c r="R25" s="318"/>
      <c r="S25" s="318"/>
      <c r="T25" s="318"/>
      <c r="U25" s="318"/>
      <c r="V25" s="318"/>
      <c r="W25" s="318"/>
      <c r="X25" s="318"/>
      <c r="Y25" s="318"/>
      <c r="Z25" s="318"/>
      <c r="AA25" s="318"/>
      <c r="AB25" s="318"/>
    </row>
    <row r="26" spans="1:28" s="82" customFormat="1" ht="17.25" customHeight="1" x14ac:dyDescent="0.25">
      <c r="A26" s="319" t="s">
        <v>139</v>
      </c>
      <c r="B26" s="319"/>
      <c r="C26" s="319"/>
      <c r="D26" s="319"/>
      <c r="E26" s="319"/>
      <c r="F26" s="319"/>
      <c r="G26" s="319"/>
      <c r="H26" s="319"/>
      <c r="I26" s="319"/>
      <c r="J26" s="319"/>
      <c r="K26" s="319"/>
      <c r="L26" s="319"/>
      <c r="M26" s="319"/>
      <c r="N26" s="319"/>
      <c r="O26" s="319"/>
      <c r="P26" s="319"/>
      <c r="Q26" s="319"/>
      <c r="R26" s="319"/>
      <c r="S26" s="319"/>
      <c r="T26" s="319"/>
      <c r="U26" s="319"/>
      <c r="V26" s="319"/>
      <c r="W26" s="319"/>
      <c r="X26" s="319"/>
      <c r="Y26" s="319"/>
      <c r="Z26" s="319"/>
      <c r="AA26" s="319"/>
      <c r="AB26" s="319"/>
    </row>
    <row r="27" spans="1:28" s="82" customFormat="1" ht="54" customHeight="1" x14ac:dyDescent="0.25">
      <c r="A27" s="263" t="s">
        <v>191</v>
      </c>
      <c r="B27" s="263"/>
      <c r="C27" s="263"/>
      <c r="D27" s="263"/>
      <c r="E27" s="263"/>
      <c r="F27" s="263"/>
      <c r="G27" s="263"/>
      <c r="H27" s="263"/>
      <c r="I27" s="263"/>
      <c r="J27" s="263"/>
      <c r="K27" s="263"/>
      <c r="L27" s="263"/>
      <c r="M27" s="263"/>
      <c r="N27" s="263"/>
      <c r="O27" s="263"/>
      <c r="P27" s="263"/>
      <c r="Q27" s="263"/>
      <c r="R27" s="263"/>
      <c r="S27" s="263"/>
      <c r="T27" s="263"/>
      <c r="U27" s="263"/>
      <c r="V27" s="263"/>
      <c r="W27" s="263"/>
      <c r="X27" s="263"/>
      <c r="Y27" s="263"/>
      <c r="Z27" s="263"/>
      <c r="AA27" s="263"/>
      <c r="AB27" s="263"/>
    </row>
    <row r="28" spans="1:28" s="82" customFormat="1" ht="62.25" customHeight="1" x14ac:dyDescent="0.25">
      <c r="A28" s="263" t="s">
        <v>194</v>
      </c>
      <c r="B28" s="263"/>
      <c r="C28" s="263"/>
      <c r="D28" s="263"/>
      <c r="E28" s="263"/>
      <c r="F28" s="263"/>
      <c r="G28" s="263"/>
      <c r="H28" s="263"/>
      <c r="I28" s="263"/>
      <c r="J28" s="263"/>
      <c r="K28" s="263"/>
      <c r="L28" s="263"/>
      <c r="M28" s="263"/>
      <c r="N28" s="263"/>
      <c r="O28" s="263"/>
      <c r="P28" s="263"/>
      <c r="Q28" s="263"/>
      <c r="R28" s="263"/>
      <c r="S28" s="263"/>
      <c r="T28" s="263"/>
      <c r="U28" s="263"/>
      <c r="V28" s="263"/>
      <c r="W28" s="263"/>
      <c r="X28" s="263"/>
      <c r="Y28" s="263"/>
      <c r="Z28" s="263"/>
      <c r="AA28" s="263"/>
      <c r="AB28" s="263"/>
    </row>
    <row r="29" spans="1:28" s="79" customFormat="1" ht="65.25" customHeight="1" x14ac:dyDescent="0.25">
      <c r="A29" s="270" t="s">
        <v>192</v>
      </c>
      <c r="B29" s="270"/>
      <c r="C29" s="270"/>
      <c r="D29" s="270"/>
      <c r="E29" s="270"/>
      <c r="F29" s="270"/>
      <c r="G29" s="270"/>
      <c r="H29" s="270"/>
      <c r="I29" s="270"/>
      <c r="J29" s="270"/>
      <c r="K29" s="270"/>
      <c r="L29" s="270"/>
      <c r="M29" s="270"/>
      <c r="N29" s="270"/>
      <c r="O29" s="270"/>
      <c r="P29" s="270"/>
      <c r="Q29" s="270"/>
      <c r="R29" s="270"/>
      <c r="S29" s="270"/>
      <c r="T29" s="270"/>
      <c r="U29" s="270"/>
      <c r="V29" s="270"/>
      <c r="W29" s="270"/>
      <c r="X29" s="270"/>
      <c r="Y29" s="270"/>
      <c r="Z29" s="270"/>
      <c r="AA29" s="270"/>
      <c r="AB29" s="270"/>
    </row>
    <row r="30" spans="1:28" s="80" customFormat="1" ht="16.5" customHeight="1" x14ac:dyDescent="0.25">
      <c r="A30" s="269" t="s">
        <v>140</v>
      </c>
      <c r="B30" s="269"/>
      <c r="C30" s="269"/>
      <c r="D30" s="269"/>
      <c r="E30" s="269"/>
      <c r="F30" s="269"/>
      <c r="G30" s="269"/>
      <c r="H30" s="269"/>
      <c r="I30" s="269"/>
      <c r="J30" s="269"/>
      <c r="K30" s="269"/>
      <c r="L30" s="269"/>
      <c r="M30" s="269"/>
      <c r="N30" s="269"/>
      <c r="O30" s="269"/>
      <c r="P30" s="269"/>
      <c r="Q30" s="269"/>
      <c r="R30" s="269"/>
      <c r="S30" s="269"/>
      <c r="T30" s="269"/>
      <c r="U30" s="269"/>
      <c r="V30" s="269"/>
      <c r="W30" s="269"/>
      <c r="X30" s="269"/>
      <c r="Y30" s="269"/>
      <c r="Z30" s="269"/>
      <c r="AA30" s="269"/>
      <c r="AB30" s="269"/>
    </row>
    <row r="31" spans="1:28" s="79" customFormat="1" ht="111.75" customHeight="1" x14ac:dyDescent="0.25">
      <c r="A31" s="317" t="s">
        <v>236</v>
      </c>
      <c r="B31" s="317"/>
      <c r="C31" s="317"/>
      <c r="D31" s="317"/>
      <c r="E31" s="317"/>
      <c r="F31" s="317"/>
      <c r="G31" s="317"/>
      <c r="H31" s="317"/>
      <c r="I31" s="317"/>
      <c r="J31" s="317"/>
      <c r="K31" s="317"/>
      <c r="L31" s="317"/>
      <c r="M31" s="317"/>
      <c r="N31" s="317"/>
      <c r="O31" s="317"/>
      <c r="P31" s="317"/>
      <c r="Q31" s="317"/>
      <c r="R31" s="317"/>
      <c r="S31" s="317"/>
      <c r="T31" s="317"/>
      <c r="U31" s="317"/>
      <c r="V31" s="317"/>
      <c r="W31" s="317"/>
      <c r="X31" s="317"/>
      <c r="Y31" s="317"/>
      <c r="Z31" s="317"/>
      <c r="AA31" s="317"/>
      <c r="AB31" s="317"/>
    </row>
    <row r="32" spans="1:28" s="83" customFormat="1" ht="18" customHeight="1" x14ac:dyDescent="0.25">
      <c r="A32" s="269" t="s">
        <v>68</v>
      </c>
      <c r="B32" s="269"/>
      <c r="C32" s="269"/>
      <c r="D32" s="269"/>
      <c r="E32" s="269"/>
      <c r="F32" s="269"/>
      <c r="G32" s="269"/>
      <c r="H32" s="269"/>
      <c r="I32" s="269"/>
      <c r="J32" s="269"/>
      <c r="K32" s="269"/>
      <c r="L32" s="269"/>
      <c r="M32" s="269"/>
      <c r="N32" s="269"/>
      <c r="O32" s="269"/>
      <c r="P32" s="269"/>
      <c r="Q32" s="269"/>
      <c r="R32" s="269"/>
      <c r="S32" s="269"/>
      <c r="T32" s="269"/>
      <c r="U32" s="269"/>
      <c r="V32" s="269"/>
      <c r="W32" s="269"/>
      <c r="X32" s="269"/>
      <c r="Y32" s="269"/>
      <c r="Z32" s="269"/>
      <c r="AA32" s="269"/>
      <c r="AB32" s="269"/>
    </row>
    <row r="33" spans="1:28" s="83" customFormat="1" ht="48" customHeight="1" x14ac:dyDescent="0.25">
      <c r="A33" s="270" t="s">
        <v>83</v>
      </c>
      <c r="B33" s="276"/>
      <c r="C33" s="276"/>
      <c r="D33" s="276"/>
      <c r="E33" s="276"/>
      <c r="F33" s="276"/>
      <c r="G33" s="276"/>
      <c r="H33" s="276"/>
      <c r="I33" s="276"/>
      <c r="J33" s="276"/>
      <c r="K33" s="276"/>
      <c r="L33" s="276"/>
      <c r="M33" s="276"/>
      <c r="N33" s="276"/>
      <c r="O33" s="276"/>
      <c r="P33" s="276"/>
      <c r="Q33" s="276"/>
      <c r="R33" s="276"/>
      <c r="S33" s="276"/>
      <c r="T33" s="276"/>
      <c r="U33" s="276"/>
      <c r="V33" s="276"/>
      <c r="W33" s="276"/>
      <c r="X33" s="276"/>
      <c r="Y33" s="276"/>
      <c r="Z33" s="276"/>
      <c r="AA33" s="276"/>
      <c r="AB33" s="276"/>
    </row>
    <row r="34" spans="1:28" s="83" customFormat="1" ht="207" customHeight="1" x14ac:dyDescent="0.25">
      <c r="A34" s="270" t="s">
        <v>255</v>
      </c>
      <c r="B34" s="270"/>
      <c r="C34" s="270"/>
      <c r="D34" s="270"/>
      <c r="E34" s="270"/>
      <c r="F34" s="270"/>
      <c r="G34" s="270"/>
      <c r="H34" s="270"/>
      <c r="I34" s="270"/>
      <c r="J34" s="270"/>
      <c r="K34" s="270"/>
      <c r="L34" s="270"/>
      <c r="M34" s="270"/>
      <c r="N34" s="270"/>
      <c r="O34" s="270"/>
      <c r="P34" s="270"/>
      <c r="Q34" s="270"/>
      <c r="R34" s="270"/>
      <c r="S34" s="270"/>
      <c r="T34" s="270"/>
      <c r="U34" s="270"/>
      <c r="V34" s="270"/>
      <c r="W34" s="270"/>
      <c r="X34" s="270"/>
      <c r="Y34" s="270"/>
      <c r="Z34" s="270"/>
      <c r="AA34" s="270"/>
      <c r="AB34" s="270"/>
    </row>
    <row r="35" spans="1:28" s="83" customFormat="1" ht="50.25" customHeight="1" x14ac:dyDescent="0.25">
      <c r="A35" s="270" t="s">
        <v>190</v>
      </c>
      <c r="B35" s="270"/>
      <c r="C35" s="270"/>
      <c r="D35" s="270"/>
      <c r="E35" s="270"/>
      <c r="F35" s="270"/>
      <c r="G35" s="270"/>
      <c r="H35" s="270"/>
      <c r="I35" s="270"/>
      <c r="J35" s="270"/>
      <c r="K35" s="270"/>
      <c r="L35" s="270"/>
      <c r="M35" s="270"/>
      <c r="N35" s="270"/>
      <c r="O35" s="270"/>
      <c r="P35" s="270"/>
      <c r="Q35" s="270"/>
      <c r="R35" s="270"/>
      <c r="S35" s="270"/>
      <c r="T35" s="270"/>
      <c r="U35" s="270"/>
      <c r="V35" s="270"/>
      <c r="W35" s="270"/>
      <c r="X35" s="270"/>
      <c r="Y35" s="270"/>
      <c r="Z35" s="270"/>
      <c r="AA35" s="270"/>
      <c r="AB35" s="270"/>
    </row>
    <row r="36" spans="1:28" s="83" customFormat="1" ht="18" customHeight="1" x14ac:dyDescent="0.25">
      <c r="A36" s="269" t="s">
        <v>69</v>
      </c>
      <c r="B36" s="269"/>
      <c r="C36" s="269"/>
      <c r="D36" s="269"/>
      <c r="E36" s="269"/>
      <c r="F36" s="269"/>
      <c r="G36" s="269"/>
      <c r="H36" s="269"/>
      <c r="I36" s="269"/>
      <c r="J36" s="269"/>
      <c r="K36" s="269"/>
      <c r="L36" s="269"/>
      <c r="M36" s="269"/>
      <c r="N36" s="269"/>
      <c r="O36" s="269"/>
      <c r="P36" s="269"/>
      <c r="Q36" s="269"/>
      <c r="R36" s="269"/>
      <c r="S36" s="269"/>
      <c r="T36" s="269"/>
      <c r="U36" s="269"/>
      <c r="V36" s="269"/>
      <c r="W36" s="269"/>
      <c r="X36" s="269"/>
      <c r="Y36" s="269"/>
      <c r="Z36" s="269"/>
      <c r="AA36" s="269"/>
      <c r="AB36" s="269"/>
    </row>
    <row r="37" spans="1:28" s="83" customFormat="1" ht="28.5" customHeight="1" x14ac:dyDescent="0.25">
      <c r="A37" s="276" t="s">
        <v>187</v>
      </c>
      <c r="B37" s="276"/>
      <c r="C37" s="276"/>
      <c r="D37" s="276"/>
      <c r="E37" s="276"/>
      <c r="F37" s="276"/>
      <c r="G37" s="276"/>
      <c r="H37" s="276"/>
      <c r="I37" s="276"/>
      <c r="J37" s="276"/>
      <c r="K37" s="276"/>
      <c r="L37" s="276"/>
      <c r="M37" s="276"/>
      <c r="N37" s="276"/>
      <c r="O37" s="276"/>
      <c r="P37" s="276"/>
      <c r="Q37" s="276"/>
      <c r="R37" s="276"/>
      <c r="S37" s="276"/>
      <c r="T37" s="276"/>
      <c r="U37" s="276"/>
      <c r="V37" s="276"/>
      <c r="W37" s="276"/>
      <c r="X37" s="276"/>
      <c r="Y37" s="276"/>
      <c r="Z37" s="276"/>
      <c r="AA37" s="276"/>
      <c r="AB37" s="276"/>
    </row>
    <row r="38" spans="1:28" s="83" customFormat="1" ht="24" customHeight="1" x14ac:dyDescent="0.25">
      <c r="A38" s="287" t="s">
        <v>84</v>
      </c>
      <c r="B38" s="276"/>
      <c r="C38" s="276"/>
      <c r="D38" s="276"/>
      <c r="E38" s="276"/>
      <c r="F38" s="276"/>
      <c r="G38" s="276"/>
      <c r="H38" s="276"/>
      <c r="I38" s="276"/>
      <c r="J38" s="276"/>
      <c r="K38" s="276"/>
      <c r="L38" s="276"/>
      <c r="M38" s="276"/>
      <c r="N38" s="276"/>
      <c r="O38" s="276"/>
      <c r="P38" s="276"/>
      <c r="Q38" s="276"/>
      <c r="R38" s="276"/>
      <c r="S38" s="276"/>
      <c r="T38" s="276"/>
      <c r="U38" s="276"/>
      <c r="V38" s="276"/>
      <c r="W38" s="276"/>
      <c r="X38" s="276"/>
      <c r="Y38" s="276"/>
      <c r="Z38" s="276"/>
      <c r="AA38" s="276"/>
      <c r="AB38" s="276"/>
    </row>
    <row r="39" spans="1:28" s="83" customFormat="1" ht="98.25" customHeight="1" x14ac:dyDescent="0.25">
      <c r="A39" s="270" t="s">
        <v>292</v>
      </c>
      <c r="B39" s="288"/>
      <c r="C39" s="288"/>
      <c r="D39" s="288"/>
      <c r="E39" s="288"/>
      <c r="F39" s="288"/>
      <c r="G39" s="288"/>
      <c r="H39" s="288"/>
      <c r="I39" s="288"/>
      <c r="J39" s="288"/>
      <c r="K39" s="288"/>
      <c r="L39" s="288"/>
      <c r="M39" s="288"/>
      <c r="N39" s="288"/>
      <c r="O39" s="288"/>
      <c r="P39" s="288"/>
      <c r="Q39" s="288"/>
      <c r="R39" s="288"/>
      <c r="S39" s="288"/>
      <c r="T39" s="288"/>
      <c r="U39" s="288"/>
      <c r="V39" s="288"/>
      <c r="W39" s="288"/>
      <c r="X39" s="288"/>
      <c r="Y39" s="288"/>
      <c r="Z39" s="288"/>
      <c r="AA39" s="288"/>
      <c r="AB39" s="288"/>
    </row>
    <row r="40" spans="1:28" s="83" customFormat="1" ht="20.25" customHeight="1" x14ac:dyDescent="0.25">
      <c r="A40" s="289" t="s">
        <v>143</v>
      </c>
      <c r="B40" s="290"/>
      <c r="C40" s="290"/>
      <c r="D40" s="290"/>
      <c r="E40" s="290"/>
      <c r="F40" s="290"/>
      <c r="G40" s="290"/>
      <c r="H40" s="290"/>
      <c r="I40" s="290"/>
      <c r="J40" s="290"/>
      <c r="K40" s="290"/>
      <c r="L40" s="290"/>
      <c r="M40" s="290"/>
      <c r="N40" s="290"/>
      <c r="O40" s="290"/>
      <c r="P40" s="291"/>
      <c r="Q40" s="295" t="s">
        <v>85</v>
      </c>
      <c r="R40" s="295"/>
      <c r="S40" s="295"/>
      <c r="T40" s="295"/>
      <c r="U40" s="295"/>
      <c r="V40" s="295"/>
      <c r="W40" s="295"/>
      <c r="X40" s="295"/>
      <c r="Y40" s="295"/>
      <c r="Z40" s="295"/>
      <c r="AA40" s="295"/>
      <c r="AB40" s="295"/>
    </row>
    <row r="41" spans="1:28" s="83" customFormat="1" ht="21" customHeight="1" x14ac:dyDescent="0.25">
      <c r="A41" s="271" t="s">
        <v>146</v>
      </c>
      <c r="B41" s="272"/>
      <c r="C41" s="272"/>
      <c r="D41" s="272"/>
      <c r="E41" s="272"/>
      <c r="F41" s="272"/>
      <c r="G41" s="272"/>
      <c r="H41" s="272"/>
      <c r="I41" s="272"/>
      <c r="J41" s="272"/>
      <c r="K41" s="272"/>
      <c r="L41" s="272"/>
      <c r="M41" s="272"/>
      <c r="N41" s="272"/>
      <c r="O41" s="272"/>
      <c r="P41" s="272"/>
      <c r="Q41" s="272"/>
      <c r="R41" s="272"/>
      <c r="S41" s="272"/>
      <c r="T41" s="272"/>
      <c r="U41" s="272"/>
      <c r="V41" s="272"/>
      <c r="W41" s="272"/>
      <c r="X41" s="272"/>
      <c r="Y41" s="272"/>
      <c r="Z41" s="272"/>
      <c r="AA41" s="272"/>
      <c r="AB41" s="273"/>
    </row>
    <row r="42" spans="1:28" s="83" customFormat="1" ht="21" customHeight="1" x14ac:dyDescent="0.25">
      <c r="A42" s="274" t="s">
        <v>152</v>
      </c>
      <c r="B42" s="274"/>
      <c r="C42" s="274"/>
      <c r="D42" s="274"/>
      <c r="E42" s="274"/>
      <c r="F42" s="274"/>
      <c r="G42" s="274"/>
      <c r="H42" s="274"/>
      <c r="I42" s="274"/>
      <c r="J42" s="274"/>
      <c r="K42" s="274"/>
      <c r="L42" s="274"/>
      <c r="M42" s="274"/>
      <c r="N42" s="274"/>
      <c r="O42" s="274"/>
      <c r="P42" s="274"/>
      <c r="Q42" s="274" t="s">
        <v>147</v>
      </c>
      <c r="R42" s="274"/>
      <c r="S42" s="274"/>
      <c r="T42" s="274"/>
      <c r="U42" s="274"/>
      <c r="V42" s="274" t="s">
        <v>148</v>
      </c>
      <c r="W42" s="274"/>
      <c r="X42" s="274"/>
      <c r="Y42" s="274"/>
      <c r="Z42" s="274"/>
      <c r="AA42" s="274"/>
      <c r="AB42" s="274"/>
    </row>
    <row r="43" spans="1:28" s="83" customFormat="1" ht="21" customHeight="1" x14ac:dyDescent="0.25">
      <c r="A43" s="274"/>
      <c r="B43" s="274"/>
      <c r="C43" s="274"/>
      <c r="D43" s="274"/>
      <c r="E43" s="274"/>
      <c r="F43" s="274"/>
      <c r="G43" s="274"/>
      <c r="H43" s="274"/>
      <c r="I43" s="274"/>
      <c r="J43" s="274"/>
      <c r="K43" s="274"/>
      <c r="L43" s="274"/>
      <c r="M43" s="274"/>
      <c r="N43" s="274"/>
      <c r="O43" s="274"/>
      <c r="P43" s="274"/>
      <c r="Q43" s="274"/>
      <c r="R43" s="274"/>
      <c r="S43" s="274"/>
      <c r="T43" s="274"/>
      <c r="U43" s="274"/>
      <c r="V43" s="274" t="s">
        <v>142</v>
      </c>
      <c r="W43" s="274"/>
      <c r="X43" s="274"/>
      <c r="Y43" s="274" t="s">
        <v>141</v>
      </c>
      <c r="Z43" s="274"/>
      <c r="AA43" s="274"/>
      <c r="AB43" s="274"/>
    </row>
    <row r="44" spans="1:28" s="83" customFormat="1" ht="15.75" customHeight="1" x14ac:dyDescent="0.25">
      <c r="A44" s="278" t="s">
        <v>149</v>
      </c>
      <c r="B44" s="278"/>
      <c r="C44" s="278"/>
      <c r="D44" s="278"/>
      <c r="E44" s="278"/>
      <c r="F44" s="278"/>
      <c r="G44" s="278"/>
      <c r="H44" s="278"/>
      <c r="I44" s="278"/>
      <c r="J44" s="278"/>
      <c r="K44" s="278"/>
      <c r="L44" s="278"/>
      <c r="M44" s="278"/>
      <c r="N44" s="278"/>
      <c r="O44" s="278"/>
      <c r="P44" s="278"/>
      <c r="Q44" s="299">
        <v>4356</v>
      </c>
      <c r="R44" s="300"/>
      <c r="S44" s="300"/>
      <c r="T44" s="300"/>
      <c r="U44" s="301"/>
      <c r="V44" s="275">
        <v>2020</v>
      </c>
      <c r="W44" s="275"/>
      <c r="X44" s="275"/>
      <c r="Y44" s="279">
        <v>0</v>
      </c>
      <c r="Z44" s="279"/>
      <c r="AA44" s="279"/>
      <c r="AB44" s="279"/>
    </row>
    <row r="45" spans="1:28" s="83" customFormat="1" ht="18" customHeight="1" x14ac:dyDescent="0.25">
      <c r="A45" s="306" t="s">
        <v>144</v>
      </c>
      <c r="B45" s="306"/>
      <c r="C45" s="306"/>
      <c r="D45" s="306"/>
      <c r="E45" s="306"/>
      <c r="F45" s="306"/>
      <c r="G45" s="306"/>
      <c r="H45" s="306"/>
      <c r="I45" s="306"/>
      <c r="J45" s="306"/>
      <c r="K45" s="306"/>
      <c r="L45" s="306"/>
      <c r="M45" s="306"/>
      <c r="N45" s="306"/>
      <c r="O45" s="306"/>
      <c r="P45" s="306"/>
      <c r="Q45" s="302"/>
      <c r="R45" s="303"/>
      <c r="S45" s="303"/>
      <c r="T45" s="303"/>
      <c r="U45" s="304"/>
      <c r="V45" s="275">
        <f>V46+V47</f>
        <v>2336</v>
      </c>
      <c r="W45" s="275"/>
      <c r="X45" s="275"/>
      <c r="Y45" s="279"/>
      <c r="Z45" s="279"/>
      <c r="AA45" s="279"/>
      <c r="AB45" s="279"/>
    </row>
    <row r="46" spans="1:28" s="163" customFormat="1" ht="18" customHeight="1" x14ac:dyDescent="0.25">
      <c r="A46" s="281" t="s">
        <v>86</v>
      </c>
      <c r="B46" s="282"/>
      <c r="C46" s="282"/>
      <c r="D46" s="282"/>
      <c r="E46" s="282"/>
      <c r="F46" s="282"/>
      <c r="G46" s="282"/>
      <c r="H46" s="282"/>
      <c r="I46" s="282"/>
      <c r="J46" s="282"/>
      <c r="K46" s="282"/>
      <c r="L46" s="282"/>
      <c r="M46" s="282"/>
      <c r="N46" s="282"/>
      <c r="O46" s="282"/>
      <c r="P46" s="283"/>
      <c r="Q46" s="292" t="s">
        <v>290</v>
      </c>
      <c r="R46" s="293"/>
      <c r="S46" s="293"/>
      <c r="T46" s="293"/>
      <c r="U46" s="294"/>
      <c r="V46" s="296">
        <v>286</v>
      </c>
      <c r="W46" s="297"/>
      <c r="X46" s="298"/>
      <c r="Y46" s="284">
        <v>106</v>
      </c>
      <c r="Z46" s="285"/>
      <c r="AA46" s="285"/>
      <c r="AB46" s="286"/>
    </row>
    <row r="47" spans="1:28" s="163" customFormat="1" ht="18" customHeight="1" x14ac:dyDescent="0.25">
      <c r="A47" s="281" t="s">
        <v>29</v>
      </c>
      <c r="B47" s="282"/>
      <c r="C47" s="282"/>
      <c r="D47" s="282"/>
      <c r="E47" s="282"/>
      <c r="F47" s="282"/>
      <c r="G47" s="282"/>
      <c r="H47" s="282"/>
      <c r="I47" s="282"/>
      <c r="J47" s="282"/>
      <c r="K47" s="282"/>
      <c r="L47" s="282"/>
      <c r="M47" s="282"/>
      <c r="N47" s="282"/>
      <c r="O47" s="282"/>
      <c r="P47" s="283"/>
      <c r="Q47" s="292" t="s">
        <v>291</v>
      </c>
      <c r="R47" s="293"/>
      <c r="S47" s="293"/>
      <c r="T47" s="293"/>
      <c r="U47" s="294"/>
      <c r="V47" s="296">
        <v>2050</v>
      </c>
      <c r="W47" s="297"/>
      <c r="X47" s="298"/>
      <c r="Y47" s="284">
        <v>718</v>
      </c>
      <c r="Z47" s="285"/>
      <c r="AA47" s="285"/>
      <c r="AB47" s="286"/>
    </row>
    <row r="48" spans="1:28" s="83" customFormat="1" ht="17.25" customHeight="1" x14ac:dyDescent="0.25">
      <c r="A48" s="278" t="s">
        <v>150</v>
      </c>
      <c r="B48" s="278"/>
      <c r="C48" s="278"/>
      <c r="D48" s="278"/>
      <c r="E48" s="278"/>
      <c r="F48" s="278"/>
      <c r="G48" s="278"/>
      <c r="H48" s="278"/>
      <c r="I48" s="278"/>
      <c r="J48" s="278"/>
      <c r="K48" s="278"/>
      <c r="L48" s="278"/>
      <c r="M48" s="278"/>
      <c r="N48" s="278"/>
      <c r="O48" s="278"/>
      <c r="P48" s="278"/>
      <c r="Q48" s="292">
        <v>72</v>
      </c>
      <c r="R48" s="293"/>
      <c r="S48" s="293"/>
      <c r="T48" s="293"/>
      <c r="U48" s="294"/>
      <c r="V48" s="275">
        <v>72</v>
      </c>
      <c r="W48" s="275"/>
      <c r="X48" s="275"/>
      <c r="Y48" s="279"/>
      <c r="Z48" s="279"/>
      <c r="AA48" s="279"/>
      <c r="AB48" s="279"/>
    </row>
    <row r="49" spans="1:28" s="83" customFormat="1" ht="18" customHeight="1" x14ac:dyDescent="0.25">
      <c r="A49" s="278" t="s">
        <v>151</v>
      </c>
      <c r="B49" s="278"/>
      <c r="C49" s="278"/>
      <c r="D49" s="278"/>
      <c r="E49" s="278"/>
      <c r="F49" s="278"/>
      <c r="G49" s="278"/>
      <c r="H49" s="278"/>
      <c r="I49" s="278"/>
      <c r="J49" s="278"/>
      <c r="K49" s="278"/>
      <c r="L49" s="278"/>
      <c r="M49" s="278"/>
      <c r="N49" s="278"/>
      <c r="O49" s="278"/>
      <c r="P49" s="278"/>
      <c r="Q49" s="292">
        <v>4428</v>
      </c>
      <c r="R49" s="293"/>
      <c r="S49" s="293"/>
      <c r="T49" s="293"/>
      <c r="U49" s="294"/>
      <c r="V49" s="305">
        <f>V44+V45+V48</f>
        <v>4428</v>
      </c>
      <c r="W49" s="305"/>
      <c r="X49" s="305"/>
      <c r="Y49" s="305"/>
      <c r="Z49" s="305"/>
      <c r="AA49" s="305"/>
      <c r="AB49" s="305"/>
    </row>
    <row r="50" spans="1:28" s="83" customFormat="1" ht="27" customHeight="1" x14ac:dyDescent="0.25">
      <c r="A50" s="276" t="s">
        <v>196</v>
      </c>
      <c r="B50" s="276"/>
      <c r="C50" s="276"/>
      <c r="D50" s="276"/>
      <c r="E50" s="276"/>
      <c r="F50" s="276"/>
      <c r="G50" s="276"/>
      <c r="H50" s="276"/>
      <c r="I50" s="276"/>
      <c r="J50" s="276"/>
      <c r="K50" s="276"/>
      <c r="L50" s="276"/>
      <c r="M50" s="276"/>
      <c r="N50" s="276"/>
      <c r="O50" s="276"/>
      <c r="P50" s="276"/>
      <c r="Q50" s="276"/>
      <c r="R50" s="276"/>
      <c r="S50" s="276"/>
      <c r="T50" s="276"/>
      <c r="U50" s="276"/>
      <c r="V50" s="276"/>
      <c r="W50" s="276"/>
      <c r="X50" s="276"/>
      <c r="Y50" s="276"/>
      <c r="Z50" s="276"/>
      <c r="AA50" s="276"/>
      <c r="AB50" s="276"/>
    </row>
    <row r="51" spans="1:28" s="83" customFormat="1" ht="21.75" customHeight="1" x14ac:dyDescent="0.25">
      <c r="A51" s="277" t="s">
        <v>87</v>
      </c>
      <c r="B51" s="277"/>
      <c r="C51" s="277"/>
      <c r="D51" s="277"/>
      <c r="E51" s="277"/>
      <c r="F51" s="277"/>
      <c r="G51" s="277"/>
      <c r="H51" s="277"/>
      <c r="I51" s="277"/>
      <c r="J51" s="277"/>
      <c r="K51" s="277"/>
      <c r="L51" s="277"/>
      <c r="M51" s="277"/>
      <c r="N51" s="277"/>
      <c r="O51" s="277"/>
      <c r="P51" s="277"/>
      <c r="Q51" s="277"/>
      <c r="R51" s="277"/>
      <c r="S51" s="277"/>
      <c r="T51" s="277"/>
      <c r="U51" s="277"/>
      <c r="V51" s="277"/>
      <c r="W51" s="277"/>
      <c r="X51" s="277"/>
      <c r="Y51" s="277"/>
      <c r="Z51" s="277"/>
      <c r="AA51" s="277"/>
      <c r="AB51" s="277"/>
    </row>
    <row r="52" spans="1:28" s="83" customFormat="1" ht="20.25" customHeight="1" x14ac:dyDescent="0.25">
      <c r="A52" s="269" t="s">
        <v>185</v>
      </c>
      <c r="B52" s="269"/>
      <c r="C52" s="269"/>
      <c r="D52" s="269"/>
      <c r="E52" s="269"/>
      <c r="F52" s="269"/>
      <c r="G52" s="269"/>
      <c r="H52" s="269"/>
      <c r="I52" s="269"/>
      <c r="J52" s="269"/>
      <c r="K52" s="269"/>
      <c r="L52" s="269"/>
      <c r="M52" s="269"/>
      <c r="N52" s="269"/>
      <c r="O52" s="269"/>
      <c r="P52" s="269"/>
      <c r="Q52" s="269"/>
      <c r="R52" s="269"/>
      <c r="S52" s="269"/>
      <c r="T52" s="269"/>
      <c r="U52" s="269"/>
      <c r="V52" s="269"/>
      <c r="W52" s="269"/>
      <c r="X52" s="269"/>
      <c r="Y52" s="269"/>
      <c r="Z52" s="269"/>
      <c r="AA52" s="269"/>
      <c r="AB52" s="269"/>
    </row>
    <row r="53" spans="1:28" s="83" customFormat="1" ht="35.25" customHeight="1" x14ac:dyDescent="0.25">
      <c r="A53" s="270" t="s">
        <v>145</v>
      </c>
      <c r="B53" s="270"/>
      <c r="C53" s="270"/>
      <c r="D53" s="270"/>
      <c r="E53" s="270"/>
      <c r="F53" s="270"/>
      <c r="G53" s="270"/>
      <c r="H53" s="270"/>
      <c r="I53" s="270"/>
      <c r="J53" s="270"/>
      <c r="K53" s="270"/>
      <c r="L53" s="270"/>
      <c r="M53" s="270"/>
      <c r="N53" s="270"/>
      <c r="O53" s="270"/>
      <c r="P53" s="270"/>
      <c r="Q53" s="270"/>
      <c r="R53" s="270"/>
      <c r="S53" s="270"/>
      <c r="T53" s="270"/>
      <c r="U53" s="270"/>
      <c r="V53" s="270"/>
      <c r="W53" s="270"/>
      <c r="X53" s="270"/>
      <c r="Y53" s="270"/>
      <c r="Z53" s="270"/>
      <c r="AA53" s="270"/>
      <c r="AB53" s="270"/>
    </row>
    <row r="54" spans="1:28" s="83" customFormat="1" ht="35.25" customHeight="1" x14ac:dyDescent="0.25">
      <c r="A54" s="269" t="s">
        <v>186</v>
      </c>
      <c r="B54" s="269"/>
      <c r="C54" s="269"/>
      <c r="D54" s="269"/>
      <c r="E54" s="269"/>
      <c r="F54" s="269"/>
      <c r="G54" s="269"/>
      <c r="H54" s="269"/>
      <c r="I54" s="269"/>
      <c r="J54" s="269"/>
      <c r="K54" s="269"/>
      <c r="L54" s="269"/>
      <c r="M54" s="269"/>
      <c r="N54" s="269"/>
      <c r="O54" s="269"/>
      <c r="P54" s="269"/>
      <c r="Q54" s="269"/>
      <c r="R54" s="269"/>
      <c r="S54" s="269"/>
      <c r="T54" s="269"/>
      <c r="U54" s="269"/>
      <c r="V54" s="269"/>
      <c r="W54" s="269"/>
      <c r="X54" s="269"/>
      <c r="Y54" s="269"/>
      <c r="Z54" s="269"/>
      <c r="AA54" s="269"/>
      <c r="AB54" s="269"/>
    </row>
    <row r="55" spans="1:28" s="83" customFormat="1" ht="47.25" customHeight="1" x14ac:dyDescent="0.25">
      <c r="A55" s="270" t="s">
        <v>294</v>
      </c>
      <c r="B55" s="270"/>
      <c r="C55" s="270"/>
      <c r="D55" s="270"/>
      <c r="E55" s="270"/>
      <c r="F55" s="270"/>
      <c r="G55" s="270"/>
      <c r="H55" s="270"/>
      <c r="I55" s="270"/>
      <c r="J55" s="270"/>
      <c r="K55" s="270"/>
      <c r="L55" s="270"/>
      <c r="M55" s="270"/>
      <c r="N55" s="270"/>
      <c r="O55" s="270"/>
      <c r="P55" s="270"/>
      <c r="Q55" s="270"/>
      <c r="R55" s="270"/>
      <c r="S55" s="270"/>
      <c r="T55" s="270"/>
      <c r="U55" s="270"/>
      <c r="V55" s="270"/>
      <c r="W55" s="270"/>
      <c r="X55" s="270"/>
      <c r="Y55" s="270"/>
      <c r="Z55" s="270"/>
      <c r="AA55" s="270"/>
      <c r="AB55" s="270"/>
    </row>
    <row r="56" spans="1:28" s="83" customFormat="1" ht="18.75" customHeight="1" x14ac:dyDescent="0.25">
      <c r="A56" s="270" t="s">
        <v>293</v>
      </c>
      <c r="B56" s="270"/>
      <c r="C56" s="270"/>
      <c r="D56" s="270"/>
      <c r="E56" s="270"/>
      <c r="F56" s="270"/>
      <c r="G56" s="270"/>
      <c r="H56" s="270"/>
      <c r="I56" s="270"/>
      <c r="J56" s="270"/>
      <c r="K56" s="270"/>
      <c r="L56" s="270"/>
      <c r="M56" s="270"/>
      <c r="N56" s="270"/>
      <c r="O56" s="270"/>
      <c r="P56" s="270"/>
      <c r="Q56" s="270"/>
      <c r="R56" s="270"/>
      <c r="S56" s="270"/>
      <c r="T56" s="270"/>
      <c r="U56" s="270"/>
      <c r="V56" s="270"/>
      <c r="W56" s="270"/>
      <c r="X56" s="270"/>
      <c r="Y56" s="270"/>
      <c r="Z56" s="270"/>
      <c r="AA56" s="270"/>
      <c r="AB56" s="270"/>
    </row>
    <row r="57" spans="1:28" s="83" customFormat="1" ht="33.75" customHeight="1" x14ac:dyDescent="0.25">
      <c r="A57" s="270" t="s">
        <v>289</v>
      </c>
      <c r="B57" s="270"/>
      <c r="C57" s="270"/>
      <c r="D57" s="270"/>
      <c r="E57" s="270"/>
      <c r="F57" s="270"/>
      <c r="G57" s="270"/>
      <c r="H57" s="270"/>
      <c r="I57" s="270"/>
      <c r="J57" s="270"/>
      <c r="K57" s="270"/>
      <c r="L57" s="270"/>
      <c r="M57" s="270"/>
      <c r="N57" s="270"/>
      <c r="O57" s="270"/>
      <c r="P57" s="270"/>
      <c r="Q57" s="270"/>
      <c r="R57" s="270"/>
      <c r="S57" s="270"/>
      <c r="T57" s="270"/>
      <c r="U57" s="270"/>
      <c r="V57" s="270"/>
      <c r="W57" s="270"/>
      <c r="X57" s="270"/>
      <c r="Y57" s="270"/>
      <c r="Z57" s="270"/>
      <c r="AA57" s="270"/>
      <c r="AB57" s="270"/>
    </row>
    <row r="58" spans="1:28" s="83" customFormat="1" ht="32.25" customHeight="1" x14ac:dyDescent="0.25">
      <c r="A58" s="269" t="s">
        <v>195</v>
      </c>
      <c r="B58" s="269"/>
      <c r="C58" s="269"/>
      <c r="D58" s="269"/>
      <c r="E58" s="269"/>
      <c r="F58" s="269"/>
      <c r="G58" s="269"/>
      <c r="H58" s="269"/>
      <c r="I58" s="269"/>
      <c r="J58" s="269"/>
      <c r="K58" s="269"/>
      <c r="L58" s="269"/>
      <c r="M58" s="269"/>
      <c r="N58" s="269"/>
      <c r="O58" s="269"/>
      <c r="P58" s="269"/>
      <c r="Q58" s="269"/>
      <c r="R58" s="269"/>
      <c r="S58" s="269"/>
      <c r="T58" s="269"/>
      <c r="U58" s="269"/>
      <c r="V58" s="269"/>
      <c r="W58" s="269"/>
      <c r="X58" s="269"/>
      <c r="Y58" s="269"/>
      <c r="Z58" s="269"/>
      <c r="AA58" s="269"/>
      <c r="AB58" s="269"/>
    </row>
    <row r="59" spans="1:28" s="84" customFormat="1" ht="33.75" customHeight="1" x14ac:dyDescent="0.25">
      <c r="A59" s="270" t="s">
        <v>288</v>
      </c>
      <c r="B59" s="270"/>
      <c r="C59" s="270"/>
      <c r="D59" s="270"/>
      <c r="E59" s="270"/>
      <c r="F59" s="270"/>
      <c r="G59" s="270"/>
      <c r="H59" s="270"/>
      <c r="I59" s="270"/>
      <c r="J59" s="270"/>
      <c r="K59" s="270"/>
      <c r="L59" s="270"/>
      <c r="M59" s="270"/>
      <c r="N59" s="270"/>
      <c r="O59" s="270"/>
      <c r="P59" s="270"/>
      <c r="Q59" s="270"/>
      <c r="R59" s="270"/>
      <c r="S59" s="270"/>
      <c r="T59" s="270"/>
      <c r="U59" s="270"/>
      <c r="V59" s="270"/>
      <c r="W59" s="270"/>
      <c r="X59" s="270"/>
      <c r="Y59" s="270"/>
      <c r="Z59" s="270"/>
      <c r="AA59" s="270"/>
      <c r="AB59" s="270"/>
    </row>
    <row r="60" spans="1:28" s="84" customFormat="1" ht="14.25" customHeight="1" x14ac:dyDescent="0.25">
      <c r="A60" s="276" t="s">
        <v>170</v>
      </c>
      <c r="B60" s="276"/>
      <c r="C60" s="276"/>
      <c r="D60" s="276"/>
      <c r="E60" s="276"/>
      <c r="F60" s="276"/>
      <c r="G60" s="276"/>
      <c r="H60" s="276"/>
      <c r="I60" s="276"/>
      <c r="J60" s="276"/>
      <c r="K60" s="276"/>
      <c r="L60" s="276"/>
      <c r="M60" s="276"/>
      <c r="N60" s="276"/>
      <c r="O60" s="276"/>
      <c r="P60" s="276"/>
      <c r="Q60" s="276"/>
      <c r="R60" s="276"/>
      <c r="S60" s="276"/>
      <c r="T60" s="276"/>
      <c r="U60" s="276"/>
      <c r="V60" s="276"/>
      <c r="W60" s="276"/>
      <c r="X60" s="276"/>
      <c r="Y60" s="276"/>
      <c r="Z60" s="276"/>
      <c r="AA60" s="276"/>
      <c r="AB60" s="276"/>
    </row>
    <row r="61" spans="1:28" s="83" customFormat="1" ht="18.75" customHeight="1" x14ac:dyDescent="0.25">
      <c r="A61" s="313" t="s">
        <v>153</v>
      </c>
      <c r="B61" s="315"/>
      <c r="C61" s="315"/>
      <c r="D61" s="315"/>
      <c r="E61" s="315"/>
      <c r="F61" s="315"/>
      <c r="G61" s="315"/>
      <c r="H61" s="315"/>
      <c r="I61" s="315"/>
      <c r="J61" s="315"/>
      <c r="K61" s="315"/>
      <c r="L61" s="315"/>
      <c r="M61" s="315"/>
      <c r="N61" s="315"/>
      <c r="O61" s="315"/>
      <c r="P61" s="315"/>
      <c r="Q61" s="315"/>
      <c r="R61" s="315"/>
      <c r="S61" s="315"/>
      <c r="T61" s="315"/>
      <c r="U61" s="315"/>
      <c r="V61" s="315"/>
      <c r="W61" s="315"/>
      <c r="X61" s="315"/>
      <c r="Y61" s="315"/>
      <c r="Z61" s="315"/>
      <c r="AA61" s="315"/>
      <c r="AB61" s="315"/>
    </row>
    <row r="62" spans="1:28" s="83" customFormat="1" ht="33.75" customHeight="1" x14ac:dyDescent="0.25">
      <c r="A62" s="266" t="s">
        <v>237</v>
      </c>
      <c r="B62" s="266"/>
      <c r="C62" s="266"/>
      <c r="D62" s="266"/>
      <c r="E62" s="266"/>
      <c r="F62" s="266"/>
      <c r="G62" s="266"/>
      <c r="H62" s="266"/>
      <c r="I62" s="266"/>
      <c r="J62" s="266"/>
      <c r="K62" s="266"/>
      <c r="L62" s="266"/>
      <c r="M62" s="266"/>
      <c r="N62" s="266"/>
      <c r="O62" s="266"/>
      <c r="P62" s="266"/>
      <c r="Q62" s="266"/>
      <c r="R62" s="266"/>
      <c r="S62" s="266"/>
      <c r="T62" s="266"/>
      <c r="U62" s="266"/>
      <c r="V62" s="266"/>
      <c r="W62" s="266"/>
      <c r="X62" s="266"/>
      <c r="Y62" s="266"/>
      <c r="Z62" s="266"/>
      <c r="AA62" s="266"/>
      <c r="AB62" s="266"/>
    </row>
    <row r="63" spans="1:28" s="83" customFormat="1" ht="30" customHeight="1" x14ac:dyDescent="0.25">
      <c r="A63" s="266" t="s">
        <v>172</v>
      </c>
      <c r="B63" s="266"/>
      <c r="C63" s="266"/>
      <c r="D63" s="266"/>
      <c r="E63" s="266"/>
      <c r="F63" s="266"/>
      <c r="G63" s="266"/>
      <c r="H63" s="266"/>
      <c r="I63" s="266"/>
      <c r="J63" s="266"/>
      <c r="K63" s="266"/>
      <c r="L63" s="266"/>
      <c r="M63" s="266"/>
      <c r="N63" s="266"/>
      <c r="O63" s="266"/>
      <c r="P63" s="266"/>
      <c r="Q63" s="266"/>
      <c r="R63" s="266"/>
      <c r="S63" s="266"/>
      <c r="T63" s="266"/>
      <c r="U63" s="266"/>
      <c r="V63" s="266"/>
      <c r="W63" s="266"/>
      <c r="X63" s="266"/>
      <c r="Y63" s="266"/>
      <c r="Z63" s="266"/>
      <c r="AA63" s="266"/>
      <c r="AB63" s="266"/>
    </row>
    <row r="64" spans="1:28" s="83" customFormat="1" ht="30.75" customHeight="1" x14ac:dyDescent="0.25">
      <c r="A64" s="280" t="s">
        <v>238</v>
      </c>
      <c r="B64" s="280"/>
      <c r="C64" s="280"/>
      <c r="D64" s="280"/>
      <c r="E64" s="280"/>
      <c r="F64" s="280"/>
      <c r="G64" s="280"/>
      <c r="H64" s="280"/>
      <c r="I64" s="280"/>
      <c r="J64" s="280"/>
      <c r="K64" s="280"/>
      <c r="L64" s="280"/>
      <c r="M64" s="280"/>
      <c r="N64" s="280"/>
      <c r="O64" s="280"/>
      <c r="P64" s="280"/>
      <c r="Q64" s="280"/>
      <c r="R64" s="280"/>
      <c r="S64" s="280"/>
      <c r="T64" s="280"/>
      <c r="U64" s="280"/>
      <c r="V64" s="280"/>
      <c r="W64" s="280"/>
      <c r="X64" s="280"/>
      <c r="Y64" s="280"/>
      <c r="Z64" s="280"/>
      <c r="AA64" s="280"/>
      <c r="AB64" s="280"/>
    </row>
    <row r="65" spans="1:28" s="83" customFormat="1" ht="36" customHeight="1" x14ac:dyDescent="0.25">
      <c r="A65" s="266" t="s">
        <v>173</v>
      </c>
      <c r="B65" s="266"/>
      <c r="C65" s="266"/>
      <c r="D65" s="266"/>
      <c r="E65" s="266"/>
      <c r="F65" s="266"/>
      <c r="G65" s="266"/>
      <c r="H65" s="266"/>
      <c r="I65" s="266"/>
      <c r="J65" s="266"/>
      <c r="K65" s="266"/>
      <c r="L65" s="266"/>
      <c r="M65" s="266"/>
      <c r="N65" s="266"/>
      <c r="O65" s="266"/>
      <c r="P65" s="266"/>
      <c r="Q65" s="266"/>
      <c r="R65" s="266"/>
      <c r="S65" s="266"/>
      <c r="T65" s="266"/>
      <c r="U65" s="266"/>
      <c r="V65" s="266"/>
      <c r="W65" s="266"/>
      <c r="X65" s="266"/>
      <c r="Y65" s="266"/>
      <c r="Z65" s="266"/>
      <c r="AA65" s="266"/>
      <c r="AB65" s="266"/>
    </row>
    <row r="66" spans="1:28" s="83" customFormat="1" ht="22.5" customHeight="1" x14ac:dyDescent="0.25">
      <c r="A66" s="266" t="s">
        <v>254</v>
      </c>
      <c r="B66" s="266"/>
      <c r="C66" s="266"/>
      <c r="D66" s="266"/>
      <c r="E66" s="266"/>
      <c r="F66" s="266"/>
      <c r="G66" s="266"/>
      <c r="H66" s="266"/>
      <c r="I66" s="266"/>
      <c r="J66" s="266"/>
      <c r="K66" s="266"/>
      <c r="L66" s="266"/>
      <c r="M66" s="266"/>
      <c r="N66" s="266"/>
      <c r="O66" s="266"/>
      <c r="P66" s="266"/>
      <c r="Q66" s="266"/>
      <c r="R66" s="266"/>
      <c r="S66" s="266"/>
      <c r="T66" s="266"/>
      <c r="U66" s="266"/>
      <c r="V66" s="266"/>
      <c r="W66" s="266"/>
      <c r="X66" s="266"/>
      <c r="Y66" s="266"/>
      <c r="Z66" s="266"/>
      <c r="AA66" s="266"/>
      <c r="AB66" s="266"/>
    </row>
    <row r="67" spans="1:28" s="83" customFormat="1" ht="60.75" customHeight="1" x14ac:dyDescent="0.25">
      <c r="A67" s="266" t="s">
        <v>174</v>
      </c>
      <c r="B67" s="266"/>
      <c r="C67" s="266"/>
      <c r="D67" s="266"/>
      <c r="E67" s="266"/>
      <c r="F67" s="266"/>
      <c r="G67" s="266"/>
      <c r="H67" s="266"/>
      <c r="I67" s="266"/>
      <c r="J67" s="266"/>
      <c r="K67" s="266"/>
      <c r="L67" s="266"/>
      <c r="M67" s="266"/>
      <c r="N67" s="266"/>
      <c r="O67" s="266"/>
      <c r="P67" s="266"/>
      <c r="Q67" s="266"/>
      <c r="R67" s="266"/>
      <c r="S67" s="266"/>
      <c r="T67" s="266"/>
      <c r="U67" s="266"/>
      <c r="V67" s="266"/>
      <c r="W67" s="266"/>
      <c r="X67" s="266"/>
      <c r="Y67" s="266"/>
      <c r="Z67" s="266"/>
      <c r="AA67" s="266"/>
      <c r="AB67" s="266"/>
    </row>
    <row r="68" spans="1:28" s="83" customFormat="1" ht="63.75" customHeight="1" x14ac:dyDescent="0.25">
      <c r="A68" s="266" t="s">
        <v>253</v>
      </c>
      <c r="B68" s="266"/>
      <c r="C68" s="266"/>
      <c r="D68" s="266"/>
      <c r="E68" s="266"/>
      <c r="F68" s="266"/>
      <c r="G68" s="266"/>
      <c r="H68" s="266"/>
      <c r="I68" s="266"/>
      <c r="J68" s="266"/>
      <c r="K68" s="266"/>
      <c r="L68" s="266"/>
      <c r="M68" s="266"/>
      <c r="N68" s="266"/>
      <c r="O68" s="266"/>
      <c r="P68" s="266"/>
      <c r="Q68" s="266"/>
      <c r="R68" s="266"/>
      <c r="S68" s="266"/>
      <c r="T68" s="266"/>
      <c r="U68" s="266"/>
      <c r="V68" s="266"/>
      <c r="W68" s="266"/>
      <c r="X68" s="266"/>
      <c r="Y68" s="266"/>
      <c r="Z68" s="266"/>
      <c r="AA68" s="266"/>
      <c r="AB68" s="266"/>
    </row>
    <row r="69" spans="1:28" s="83" customFormat="1" ht="29.25" customHeight="1" x14ac:dyDescent="0.25">
      <c r="A69" s="266" t="s">
        <v>175</v>
      </c>
      <c r="B69" s="266"/>
      <c r="C69" s="266"/>
      <c r="D69" s="266"/>
      <c r="E69" s="266"/>
      <c r="F69" s="266"/>
      <c r="G69" s="266"/>
      <c r="H69" s="266"/>
      <c r="I69" s="266"/>
      <c r="J69" s="266"/>
      <c r="K69" s="266"/>
      <c r="L69" s="266"/>
      <c r="M69" s="266"/>
      <c r="N69" s="266"/>
      <c r="O69" s="266"/>
      <c r="P69" s="266"/>
      <c r="Q69" s="266"/>
      <c r="R69" s="266"/>
      <c r="S69" s="266"/>
      <c r="T69" s="266"/>
      <c r="U69" s="266"/>
      <c r="V69" s="266"/>
      <c r="W69" s="266"/>
      <c r="X69" s="266"/>
      <c r="Y69" s="266"/>
      <c r="Z69" s="266"/>
      <c r="AA69" s="266"/>
      <c r="AB69" s="266"/>
    </row>
    <row r="70" spans="1:28" s="83" customFormat="1" ht="28.5" customHeight="1" x14ac:dyDescent="0.25">
      <c r="A70" s="266" t="s">
        <v>176</v>
      </c>
      <c r="B70" s="266"/>
      <c r="C70" s="266"/>
      <c r="D70" s="266"/>
      <c r="E70" s="266"/>
      <c r="F70" s="266"/>
      <c r="G70" s="266"/>
      <c r="H70" s="266"/>
      <c r="I70" s="266"/>
      <c r="J70" s="266"/>
      <c r="K70" s="266"/>
      <c r="L70" s="266"/>
      <c r="M70" s="266"/>
      <c r="N70" s="266"/>
      <c r="O70" s="266"/>
      <c r="P70" s="266"/>
      <c r="Q70" s="266"/>
      <c r="R70" s="266"/>
      <c r="S70" s="266"/>
      <c r="T70" s="266"/>
      <c r="U70" s="266"/>
      <c r="V70" s="266"/>
      <c r="W70" s="266"/>
      <c r="X70" s="266"/>
      <c r="Y70" s="266"/>
      <c r="Z70" s="266"/>
      <c r="AA70" s="266"/>
      <c r="AB70" s="266"/>
    </row>
    <row r="71" spans="1:28" s="83" customFormat="1" ht="29.25" customHeight="1" x14ac:dyDescent="0.25">
      <c r="A71" s="266" t="s">
        <v>177</v>
      </c>
      <c r="B71" s="266"/>
      <c r="C71" s="266"/>
      <c r="D71" s="266"/>
      <c r="E71" s="266"/>
      <c r="F71" s="266"/>
      <c r="G71" s="266"/>
      <c r="H71" s="266"/>
      <c r="I71" s="266"/>
      <c r="J71" s="266"/>
      <c r="K71" s="266"/>
      <c r="L71" s="266"/>
      <c r="M71" s="266"/>
      <c r="N71" s="266"/>
      <c r="O71" s="266"/>
      <c r="P71" s="266"/>
      <c r="Q71" s="266"/>
      <c r="R71" s="266"/>
      <c r="S71" s="266"/>
      <c r="T71" s="266"/>
      <c r="U71" s="266"/>
      <c r="V71" s="266"/>
      <c r="W71" s="266"/>
      <c r="X71" s="266"/>
      <c r="Y71" s="266"/>
      <c r="Z71" s="266"/>
      <c r="AA71" s="266"/>
      <c r="AB71" s="266"/>
    </row>
    <row r="72" spans="1:28" s="83" customFormat="1" ht="29.25" customHeight="1" x14ac:dyDescent="0.25">
      <c r="A72" s="266" t="s">
        <v>178</v>
      </c>
      <c r="B72" s="266"/>
      <c r="C72" s="266"/>
      <c r="D72" s="266"/>
      <c r="E72" s="266"/>
      <c r="F72" s="266"/>
      <c r="G72" s="266"/>
      <c r="H72" s="266"/>
      <c r="I72" s="266"/>
      <c r="J72" s="266"/>
      <c r="K72" s="266"/>
      <c r="L72" s="266"/>
      <c r="M72" s="266"/>
      <c r="N72" s="266"/>
      <c r="O72" s="266"/>
      <c r="P72" s="266"/>
      <c r="Q72" s="266"/>
      <c r="R72" s="266"/>
      <c r="S72" s="266"/>
      <c r="T72" s="266"/>
      <c r="U72" s="266"/>
      <c r="V72" s="266"/>
      <c r="W72" s="266"/>
      <c r="X72" s="266"/>
      <c r="Y72" s="266"/>
      <c r="Z72" s="266"/>
      <c r="AA72" s="266"/>
      <c r="AB72" s="266"/>
    </row>
    <row r="73" spans="1:28" s="83" customFormat="1" ht="28.5" customHeight="1" x14ac:dyDescent="0.25">
      <c r="A73" s="266" t="s">
        <v>179</v>
      </c>
      <c r="B73" s="266"/>
      <c r="C73" s="266"/>
      <c r="D73" s="266"/>
      <c r="E73" s="266"/>
      <c r="F73" s="266"/>
      <c r="G73" s="266"/>
      <c r="H73" s="266"/>
      <c r="I73" s="266"/>
      <c r="J73" s="266"/>
      <c r="K73" s="266"/>
      <c r="L73" s="266"/>
      <c r="M73" s="266"/>
      <c r="N73" s="266"/>
      <c r="O73" s="266"/>
      <c r="P73" s="266"/>
      <c r="Q73" s="266"/>
      <c r="R73" s="266"/>
      <c r="S73" s="266"/>
      <c r="T73" s="266"/>
      <c r="U73" s="266"/>
      <c r="V73" s="266"/>
      <c r="W73" s="266"/>
      <c r="X73" s="266"/>
      <c r="Y73" s="266"/>
      <c r="Z73" s="266"/>
      <c r="AA73" s="266"/>
      <c r="AB73" s="266"/>
    </row>
    <row r="74" spans="1:28" s="83" customFormat="1" ht="32.25" customHeight="1" x14ac:dyDescent="0.25">
      <c r="A74" s="266" t="s">
        <v>180</v>
      </c>
      <c r="B74" s="266"/>
      <c r="C74" s="266"/>
      <c r="D74" s="266"/>
      <c r="E74" s="266"/>
      <c r="F74" s="266"/>
      <c r="G74" s="266"/>
      <c r="H74" s="266"/>
      <c r="I74" s="266"/>
      <c r="J74" s="266"/>
      <c r="K74" s="266"/>
      <c r="L74" s="266"/>
      <c r="M74" s="266"/>
      <c r="N74" s="266"/>
      <c r="O74" s="266"/>
      <c r="P74" s="266"/>
      <c r="Q74" s="266"/>
      <c r="R74" s="266"/>
      <c r="S74" s="266"/>
      <c r="T74" s="266"/>
      <c r="U74" s="266"/>
      <c r="V74" s="266"/>
      <c r="W74" s="266"/>
      <c r="X74" s="266"/>
      <c r="Y74" s="266"/>
      <c r="Z74" s="266"/>
      <c r="AA74" s="266"/>
      <c r="AB74" s="266"/>
    </row>
    <row r="75" spans="1:28" s="83" customFormat="1" ht="32.25" customHeight="1" x14ac:dyDescent="0.25">
      <c r="A75" s="266" t="s">
        <v>181</v>
      </c>
      <c r="B75" s="266"/>
      <c r="C75" s="266"/>
      <c r="D75" s="266"/>
      <c r="E75" s="266"/>
      <c r="F75" s="266"/>
      <c r="G75" s="266"/>
      <c r="H75" s="266"/>
      <c r="I75" s="266"/>
      <c r="J75" s="266"/>
      <c r="K75" s="266"/>
      <c r="L75" s="266"/>
      <c r="M75" s="266"/>
      <c r="N75" s="266"/>
      <c r="O75" s="266"/>
      <c r="P75" s="266"/>
      <c r="Q75" s="266"/>
      <c r="R75" s="266"/>
      <c r="S75" s="266"/>
      <c r="T75" s="266"/>
      <c r="U75" s="266"/>
      <c r="V75" s="266"/>
      <c r="W75" s="266"/>
      <c r="X75" s="266"/>
      <c r="Y75" s="266"/>
      <c r="Z75" s="266"/>
      <c r="AA75" s="266"/>
      <c r="AB75" s="266"/>
    </row>
    <row r="76" spans="1:28" s="83" customFormat="1" ht="27.75" customHeight="1" x14ac:dyDescent="0.25">
      <c r="A76" s="266" t="s">
        <v>182</v>
      </c>
      <c r="B76" s="266"/>
      <c r="C76" s="266"/>
      <c r="D76" s="266"/>
      <c r="E76" s="266"/>
      <c r="F76" s="266"/>
      <c r="G76" s="266"/>
      <c r="H76" s="266"/>
      <c r="I76" s="266"/>
      <c r="J76" s="266"/>
      <c r="K76" s="266"/>
      <c r="L76" s="266"/>
      <c r="M76" s="266"/>
      <c r="N76" s="266"/>
      <c r="O76" s="266"/>
      <c r="P76" s="266"/>
      <c r="Q76" s="266"/>
      <c r="R76" s="266"/>
      <c r="S76" s="266"/>
      <c r="T76" s="266"/>
      <c r="U76" s="266"/>
      <c r="V76" s="266"/>
      <c r="W76" s="266"/>
      <c r="X76" s="266"/>
      <c r="Y76" s="266"/>
      <c r="Z76" s="266"/>
      <c r="AA76" s="266"/>
      <c r="AB76" s="266"/>
    </row>
    <row r="77" spans="1:28" s="83" customFormat="1" ht="33" customHeight="1" x14ac:dyDescent="0.25">
      <c r="A77" s="266" t="s">
        <v>183</v>
      </c>
      <c r="B77" s="266"/>
      <c r="C77" s="266"/>
      <c r="D77" s="266"/>
      <c r="E77" s="266"/>
      <c r="F77" s="266"/>
      <c r="G77" s="266"/>
      <c r="H77" s="266"/>
      <c r="I77" s="266"/>
      <c r="J77" s="266"/>
      <c r="K77" s="266"/>
      <c r="L77" s="266"/>
      <c r="M77" s="266"/>
      <c r="N77" s="266"/>
      <c r="O77" s="266"/>
      <c r="P77" s="266"/>
      <c r="Q77" s="266"/>
      <c r="R77" s="266"/>
      <c r="S77" s="266"/>
      <c r="T77" s="266"/>
      <c r="U77" s="266"/>
      <c r="V77" s="266"/>
      <c r="W77" s="266"/>
      <c r="X77" s="266"/>
      <c r="Y77" s="266"/>
      <c r="Z77" s="266"/>
      <c r="AA77" s="266"/>
      <c r="AB77" s="266"/>
    </row>
    <row r="78" spans="1:28" s="83" customFormat="1" ht="45.75" customHeight="1" x14ac:dyDescent="0.25">
      <c r="A78" s="266" t="s">
        <v>184</v>
      </c>
      <c r="B78" s="266"/>
      <c r="C78" s="266"/>
      <c r="D78" s="266"/>
      <c r="E78" s="266"/>
      <c r="F78" s="266"/>
      <c r="G78" s="266"/>
      <c r="H78" s="266"/>
      <c r="I78" s="266"/>
      <c r="J78" s="266"/>
      <c r="K78" s="266"/>
      <c r="L78" s="266"/>
      <c r="M78" s="266"/>
      <c r="N78" s="266"/>
      <c r="O78" s="266"/>
      <c r="P78" s="266"/>
      <c r="Q78" s="266"/>
      <c r="R78" s="266"/>
      <c r="S78" s="266"/>
      <c r="T78" s="266"/>
      <c r="U78" s="266"/>
      <c r="V78" s="266"/>
      <c r="W78" s="266"/>
      <c r="X78" s="266"/>
      <c r="Y78" s="266"/>
      <c r="Z78" s="266"/>
      <c r="AA78" s="266"/>
      <c r="AB78" s="266"/>
    </row>
    <row r="79" spans="1:28" s="83" customFormat="1" ht="18.75" customHeight="1" x14ac:dyDescent="0.25">
      <c r="A79" s="313"/>
      <c r="B79" s="315"/>
      <c r="C79" s="315"/>
      <c r="D79" s="315"/>
      <c r="E79" s="315"/>
      <c r="F79" s="315"/>
      <c r="G79" s="315"/>
      <c r="H79" s="315"/>
      <c r="I79" s="315"/>
      <c r="J79" s="315"/>
      <c r="K79" s="315"/>
      <c r="L79" s="315"/>
      <c r="M79" s="315"/>
      <c r="N79" s="315"/>
      <c r="O79" s="315"/>
      <c r="P79" s="315"/>
      <c r="Q79" s="315"/>
      <c r="R79" s="315"/>
      <c r="S79" s="315"/>
      <c r="T79" s="315"/>
      <c r="U79" s="315"/>
      <c r="V79" s="315"/>
      <c r="W79" s="315"/>
      <c r="X79" s="315"/>
      <c r="Y79" s="315"/>
      <c r="Z79" s="315"/>
      <c r="AA79" s="315"/>
      <c r="AB79" s="315"/>
    </row>
    <row r="80" spans="1:28" s="83" customFormat="1" ht="15.75" x14ac:dyDescent="0.25">
      <c r="A80" s="313" t="s">
        <v>88</v>
      </c>
      <c r="B80" s="314"/>
      <c r="C80" s="314"/>
      <c r="D80" s="314"/>
      <c r="E80" s="314"/>
      <c r="F80" s="314"/>
      <c r="G80" s="314"/>
      <c r="H80" s="314"/>
      <c r="I80" s="314"/>
      <c r="J80" s="314"/>
      <c r="K80" s="314"/>
      <c r="L80" s="314"/>
      <c r="M80" s="314"/>
      <c r="N80" s="314"/>
      <c r="O80" s="35"/>
      <c r="P80" s="35"/>
      <c r="Q80" s="35"/>
      <c r="R80" s="35"/>
      <c r="S80" s="35"/>
      <c r="T80" s="35"/>
    </row>
    <row r="81" spans="1:20" s="83" customFormat="1" ht="15.75" x14ac:dyDescent="0.25">
      <c r="A81" s="85" t="s">
        <v>89</v>
      </c>
      <c r="B81" s="267" t="s">
        <v>171</v>
      </c>
      <c r="C81" s="267"/>
      <c r="D81" s="267"/>
      <c r="E81" s="267"/>
      <c r="F81" s="267"/>
      <c r="G81" s="267"/>
      <c r="H81" s="267"/>
      <c r="I81" s="79"/>
      <c r="J81" s="79"/>
      <c r="K81" s="79"/>
      <c r="L81" s="79"/>
      <c r="M81" s="79" t="s">
        <v>90</v>
      </c>
      <c r="N81" s="316">
        <v>45832</v>
      </c>
      <c r="O81" s="316"/>
      <c r="P81" s="316"/>
      <c r="Q81" s="268" t="s">
        <v>287</v>
      </c>
      <c r="R81" s="268"/>
      <c r="S81" s="268"/>
      <c r="T81" s="268"/>
    </row>
    <row r="82" spans="1:20" s="83" customFormat="1" ht="15.75" x14ac:dyDescent="0.25">
      <c r="A82" s="87"/>
      <c r="B82" s="87"/>
      <c r="C82" s="87"/>
      <c r="D82" s="87"/>
      <c r="R82" s="312">
        <v>46200</v>
      </c>
      <c r="S82" s="312"/>
      <c r="T82" s="86"/>
    </row>
  </sheetData>
  <mergeCells count="104">
    <mergeCell ref="A29:AB29"/>
    <mergeCell ref="A24:AB24"/>
    <mergeCell ref="A30:AB30"/>
    <mergeCell ref="A31:AB31"/>
    <mergeCell ref="A32:AB32"/>
    <mergeCell ref="A33:AB33"/>
    <mergeCell ref="A28:AB28"/>
    <mergeCell ref="A25:AB25"/>
    <mergeCell ref="A26:AB26"/>
    <mergeCell ref="A27:AB27"/>
    <mergeCell ref="R82:S82"/>
    <mergeCell ref="A80:N80"/>
    <mergeCell ref="A61:AB61"/>
    <mergeCell ref="A52:AB52"/>
    <mergeCell ref="A53:AB53"/>
    <mergeCell ref="A54:AB54"/>
    <mergeCell ref="A55:AB55"/>
    <mergeCell ref="A57:AB57"/>
    <mergeCell ref="A58:AB58"/>
    <mergeCell ref="A59:AB59"/>
    <mergeCell ref="A60:AB60"/>
    <mergeCell ref="A73:AB73"/>
    <mergeCell ref="A74:AB74"/>
    <mergeCell ref="A75:AB75"/>
    <mergeCell ref="A76:AB76"/>
    <mergeCell ref="A79:AB79"/>
    <mergeCell ref="A72:AB72"/>
    <mergeCell ref="A78:AB78"/>
    <mergeCell ref="N81:P81"/>
    <mergeCell ref="A65:AB65"/>
    <mergeCell ref="A66:AB66"/>
    <mergeCell ref="A67:AB67"/>
    <mergeCell ref="A68:AB68"/>
    <mergeCell ref="A69:AB69"/>
    <mergeCell ref="A1:AB1"/>
    <mergeCell ref="A2:AB2"/>
    <mergeCell ref="A4:AB4"/>
    <mergeCell ref="A3:AB3"/>
    <mergeCell ref="A21:AB21"/>
    <mergeCell ref="A13:AB13"/>
    <mergeCell ref="A14:AB14"/>
    <mergeCell ref="A10:AB10"/>
    <mergeCell ref="A17:AB17"/>
    <mergeCell ref="A18:AB18"/>
    <mergeCell ref="A19:AB19"/>
    <mergeCell ref="A20:AB20"/>
    <mergeCell ref="A5:AB5"/>
    <mergeCell ref="A7:AB7"/>
    <mergeCell ref="A6:AB6"/>
    <mergeCell ref="A9:AB9"/>
    <mergeCell ref="A15:AB15"/>
    <mergeCell ref="A16:AB16"/>
    <mergeCell ref="A11:AB11"/>
    <mergeCell ref="A12:XFD12"/>
    <mergeCell ref="A8:AB8"/>
    <mergeCell ref="Y48:AB48"/>
    <mergeCell ref="V49:AB49"/>
    <mergeCell ref="Q48:U48"/>
    <mergeCell ref="Q49:U49"/>
    <mergeCell ref="A44:P44"/>
    <mergeCell ref="V44:X44"/>
    <mergeCell ref="A48:P48"/>
    <mergeCell ref="V45:X45"/>
    <mergeCell ref="A45:P45"/>
    <mergeCell ref="V47:X47"/>
    <mergeCell ref="A46:P46"/>
    <mergeCell ref="Q46:U46"/>
    <mergeCell ref="A37:AB37"/>
    <mergeCell ref="A38:AB38"/>
    <mergeCell ref="A39:AB39"/>
    <mergeCell ref="A40:P40"/>
    <mergeCell ref="Q47:U47"/>
    <mergeCell ref="A34:AB34"/>
    <mergeCell ref="A36:AB36"/>
    <mergeCell ref="A35:AB35"/>
    <mergeCell ref="Q40:AB40"/>
    <mergeCell ref="V46:X46"/>
    <mergeCell ref="Y46:AB46"/>
    <mergeCell ref="Q44:U45"/>
    <mergeCell ref="Y45:AB45"/>
    <mergeCell ref="A70:AB70"/>
    <mergeCell ref="B81:H81"/>
    <mergeCell ref="Q81:T81"/>
    <mergeCell ref="A22:AB22"/>
    <mergeCell ref="A23:AB23"/>
    <mergeCell ref="A41:AB41"/>
    <mergeCell ref="A42:P43"/>
    <mergeCell ref="Q42:U43"/>
    <mergeCell ref="V42:AB42"/>
    <mergeCell ref="V43:X43"/>
    <mergeCell ref="Y43:AB43"/>
    <mergeCell ref="A77:AB77"/>
    <mergeCell ref="A71:AB71"/>
    <mergeCell ref="V48:X48"/>
    <mergeCell ref="A50:AB50"/>
    <mergeCell ref="A56:AB56"/>
    <mergeCell ref="A51:AB51"/>
    <mergeCell ref="A49:P49"/>
    <mergeCell ref="Y44:AB44"/>
    <mergeCell ref="A62:AB62"/>
    <mergeCell ref="A63:AB63"/>
    <mergeCell ref="A64:AB64"/>
    <mergeCell ref="A47:P47"/>
    <mergeCell ref="Y47:AB47"/>
  </mergeCells>
  <pageMargins left="0.23622047244094491" right="0.23622047244094491" top="0.74803149606299213" bottom="0.74803149606299213" header="0.31496062992125984" footer="0.31496062992125984"/>
  <pageSetup paperSize="9" scale="62" orientation="landscape" verticalDpi="300" r:id="rId1"/>
  <rowBreaks count="3" manualBreakCount="3">
    <brk id="16" max="27" man="1"/>
    <brk id="29" max="16383" man="1"/>
    <brk id="39" max="2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1"/>
  <sheetViews>
    <sheetView view="pageBreakPreview" zoomScaleNormal="100" zoomScaleSheetLayoutView="100" workbookViewId="0">
      <selection activeCell="C14" sqref="C14"/>
    </sheetView>
  </sheetViews>
  <sheetFormatPr defaultColWidth="9.140625" defaultRowHeight="18" x14ac:dyDescent="0.25"/>
  <cols>
    <col min="1" max="1" width="10.5703125" style="16" customWidth="1"/>
    <col min="2" max="2" width="14.7109375" style="1" customWidth="1"/>
    <col min="3" max="3" width="88.5703125" style="1" customWidth="1"/>
    <col min="4" max="4" width="20.140625" style="15" customWidth="1"/>
    <col min="5" max="16384" width="9.140625" style="1"/>
  </cols>
  <sheetData>
    <row r="1" spans="1:7" ht="18.75" thickBot="1" x14ac:dyDescent="0.3">
      <c r="C1" s="13" t="s">
        <v>36</v>
      </c>
    </row>
    <row r="2" spans="1:7" x14ac:dyDescent="0.25">
      <c r="A2" s="326" t="s">
        <v>37</v>
      </c>
      <c r="B2" s="328" t="s">
        <v>38</v>
      </c>
      <c r="C2" s="330" t="s">
        <v>39</v>
      </c>
      <c r="D2" s="332" t="s">
        <v>40</v>
      </c>
    </row>
    <row r="3" spans="1:7" ht="16.5" customHeight="1" x14ac:dyDescent="0.25">
      <c r="A3" s="327"/>
      <c r="B3" s="329"/>
      <c r="C3" s="331"/>
      <c r="D3" s="333"/>
    </row>
    <row r="4" spans="1:7" ht="31.5" x14ac:dyDescent="0.25">
      <c r="A4" s="320">
        <v>6</v>
      </c>
      <c r="B4" s="143" t="s">
        <v>212</v>
      </c>
      <c r="C4" s="142" t="s">
        <v>241</v>
      </c>
      <c r="D4" s="323" t="s">
        <v>243</v>
      </c>
    </row>
    <row r="5" spans="1:7" ht="42" customHeight="1" x14ac:dyDescent="0.25">
      <c r="A5" s="321"/>
      <c r="B5" s="144" t="s">
        <v>104</v>
      </c>
      <c r="C5" s="145" t="s">
        <v>242</v>
      </c>
      <c r="D5" s="324"/>
      <c r="G5" s="1" t="s">
        <v>94</v>
      </c>
    </row>
    <row r="6" spans="1:7" ht="31.5" x14ac:dyDescent="0.25">
      <c r="A6" s="322"/>
      <c r="B6" s="144" t="s">
        <v>197</v>
      </c>
      <c r="C6" s="145" t="s">
        <v>244</v>
      </c>
      <c r="D6" s="325"/>
    </row>
    <row r="7" spans="1:7" x14ac:dyDescent="0.25">
      <c r="C7" s="10"/>
    </row>
    <row r="8" spans="1:7" x14ac:dyDescent="0.25">
      <c r="B8" s="12" t="s">
        <v>0</v>
      </c>
      <c r="C8" s="10"/>
    </row>
    <row r="9" spans="1:7" x14ac:dyDescent="0.25">
      <c r="B9" s="9" t="s">
        <v>198</v>
      </c>
    </row>
    <row r="10" spans="1:7" x14ac:dyDescent="0.25">
      <c r="B10" s="14"/>
    </row>
    <row r="11" spans="1:7" x14ac:dyDescent="0.25">
      <c r="B11" s="5"/>
    </row>
  </sheetData>
  <mergeCells count="6">
    <mergeCell ref="A4:A6"/>
    <mergeCell ref="D4:D6"/>
    <mergeCell ref="A2:A3"/>
    <mergeCell ref="B2:B3"/>
    <mergeCell ref="C2:C3"/>
    <mergeCell ref="D2:D3"/>
  </mergeCells>
  <phoneticPr fontId="14" type="noConversion"/>
  <pageMargins left="0.7" right="0.7" top="0.75" bottom="0.75" header="0.3" footer="0.3"/>
  <pageSetup paperSize="9" scale="54"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2"/>
  <sheetViews>
    <sheetView view="pageBreakPreview" topLeftCell="B1" zoomScale="115" zoomScaleNormal="100" zoomScaleSheetLayoutView="115" workbookViewId="0">
      <selection activeCell="F9" sqref="F9"/>
    </sheetView>
  </sheetViews>
  <sheetFormatPr defaultColWidth="9.140625" defaultRowHeight="36" customHeight="1" x14ac:dyDescent="0.25"/>
  <cols>
    <col min="1" max="1" width="12.140625" style="6" customWidth="1"/>
    <col min="2" max="2" width="80.140625" style="6" customWidth="1"/>
    <col min="3" max="3" width="22.5703125" style="6" customWidth="1"/>
    <col min="4" max="4" width="25.85546875" style="6" customWidth="1"/>
    <col min="5" max="5" width="13.140625" style="6" customWidth="1"/>
    <col min="6" max="7" width="13.85546875" style="6" customWidth="1"/>
    <col min="8" max="16384" width="9.140625" style="6"/>
  </cols>
  <sheetData>
    <row r="1" spans="1:7" ht="36" customHeight="1" x14ac:dyDescent="0.25">
      <c r="A1" s="27" t="s">
        <v>41</v>
      </c>
    </row>
    <row r="2" spans="1:7" ht="36" customHeight="1" x14ac:dyDescent="0.25">
      <c r="A2" s="336" t="s">
        <v>42</v>
      </c>
      <c r="B2" s="334" t="s">
        <v>43</v>
      </c>
      <c r="C2" s="334" t="s">
        <v>44</v>
      </c>
      <c r="D2" s="334" t="s">
        <v>45</v>
      </c>
      <c r="E2" s="334" t="s">
        <v>46</v>
      </c>
      <c r="F2" s="334" t="s">
        <v>47</v>
      </c>
      <c r="G2" s="334"/>
    </row>
    <row r="3" spans="1:7" ht="36" customHeight="1" x14ac:dyDescent="0.25">
      <c r="A3" s="336"/>
      <c r="B3" s="334"/>
      <c r="C3" s="334"/>
      <c r="D3" s="334"/>
      <c r="E3" s="334"/>
      <c r="F3" s="28" t="s">
        <v>7</v>
      </c>
      <c r="G3" s="28" t="s">
        <v>48</v>
      </c>
    </row>
    <row r="4" spans="1:7" s="45" customFormat="1" ht="18.75" customHeight="1" x14ac:dyDescent="0.25">
      <c r="A4" s="128">
        <v>1</v>
      </c>
      <c r="B4" s="138" t="s">
        <v>245</v>
      </c>
      <c r="C4" s="130" t="s">
        <v>258</v>
      </c>
      <c r="D4" s="131" t="s">
        <v>299</v>
      </c>
      <c r="E4" s="132" t="s">
        <v>300</v>
      </c>
      <c r="F4" s="133">
        <v>5</v>
      </c>
      <c r="G4" s="146">
        <v>180</v>
      </c>
    </row>
    <row r="5" spans="1:7" s="45" customFormat="1" ht="20.25" customHeight="1" x14ac:dyDescent="0.25">
      <c r="A5" s="128">
        <v>2</v>
      </c>
      <c r="B5" s="138" t="s">
        <v>245</v>
      </c>
      <c r="C5" s="130" t="s">
        <v>259</v>
      </c>
      <c r="D5" s="134" t="s">
        <v>49</v>
      </c>
      <c r="E5" s="132" t="s">
        <v>301</v>
      </c>
      <c r="F5" s="133">
        <v>6</v>
      </c>
      <c r="G5" s="146">
        <v>216</v>
      </c>
    </row>
    <row r="6" spans="1:7" s="45" customFormat="1" ht="18.75" customHeight="1" x14ac:dyDescent="0.25">
      <c r="A6" s="126">
        <v>3</v>
      </c>
      <c r="B6" s="129" t="s">
        <v>246</v>
      </c>
      <c r="C6" s="130" t="s">
        <v>258</v>
      </c>
      <c r="D6" s="131" t="s">
        <v>299</v>
      </c>
      <c r="E6" s="132" t="s">
        <v>300</v>
      </c>
      <c r="F6" s="133">
        <v>5</v>
      </c>
      <c r="G6" s="146">
        <v>180</v>
      </c>
    </row>
    <row r="7" spans="1:7" s="17" customFormat="1" ht="18.75" customHeight="1" x14ac:dyDescent="0.25">
      <c r="A7" s="127">
        <v>4</v>
      </c>
      <c r="B7" s="129" t="s">
        <v>246</v>
      </c>
      <c r="C7" s="130" t="s">
        <v>259</v>
      </c>
      <c r="D7" s="134" t="s">
        <v>49</v>
      </c>
      <c r="E7" s="135" t="s">
        <v>301</v>
      </c>
      <c r="F7" s="136">
        <v>5</v>
      </c>
      <c r="G7" s="128">
        <v>180</v>
      </c>
    </row>
    <row r="8" spans="1:7" s="17" customFormat="1" ht="18.75" customHeight="1" x14ac:dyDescent="0.25">
      <c r="A8" s="127">
        <v>5</v>
      </c>
      <c r="B8" s="139" t="s">
        <v>247</v>
      </c>
      <c r="C8" s="130" t="s">
        <v>258</v>
      </c>
      <c r="D8" s="131" t="s">
        <v>299</v>
      </c>
      <c r="E8" s="132" t="s">
        <v>300</v>
      </c>
      <c r="F8" s="133">
        <v>5</v>
      </c>
      <c r="G8" s="128">
        <v>180</v>
      </c>
    </row>
    <row r="9" spans="1:7" s="17" customFormat="1" ht="19.5" customHeight="1" x14ac:dyDescent="0.25">
      <c r="A9" s="127">
        <v>6</v>
      </c>
      <c r="B9" s="139" t="s">
        <v>247</v>
      </c>
      <c r="C9" s="130" t="s">
        <v>259</v>
      </c>
      <c r="D9" s="137" t="s">
        <v>49</v>
      </c>
      <c r="E9" s="135" t="s">
        <v>301</v>
      </c>
      <c r="F9" s="136">
        <v>5</v>
      </c>
      <c r="G9" s="128">
        <v>180</v>
      </c>
    </row>
    <row r="10" spans="1:7" s="17" customFormat="1" ht="16.5" customHeight="1" x14ac:dyDescent="0.25">
      <c r="A10" s="127">
        <v>7</v>
      </c>
      <c r="B10" s="140" t="s">
        <v>248</v>
      </c>
      <c r="C10" s="130" t="s">
        <v>258</v>
      </c>
      <c r="D10" s="131" t="s">
        <v>299</v>
      </c>
      <c r="E10" s="132" t="s">
        <v>300</v>
      </c>
      <c r="F10" s="133">
        <v>5</v>
      </c>
      <c r="G10" s="146">
        <v>180</v>
      </c>
    </row>
    <row r="11" spans="1:7" s="17" customFormat="1" ht="18" customHeight="1" x14ac:dyDescent="0.25">
      <c r="A11" s="128">
        <v>8</v>
      </c>
      <c r="B11" s="140" t="s">
        <v>248</v>
      </c>
      <c r="C11" s="130" t="s">
        <v>259</v>
      </c>
      <c r="D11" s="134" t="s">
        <v>49</v>
      </c>
      <c r="E11" s="135" t="s">
        <v>301</v>
      </c>
      <c r="F11" s="136">
        <v>5</v>
      </c>
      <c r="G11" s="128">
        <v>180</v>
      </c>
    </row>
    <row r="12" spans="1:7" s="27" customFormat="1" ht="36" customHeight="1" x14ac:dyDescent="0.25">
      <c r="A12" s="335" t="s">
        <v>33</v>
      </c>
      <c r="B12" s="335"/>
      <c r="C12" s="335"/>
      <c r="D12" s="335"/>
      <c r="E12" s="335"/>
      <c r="F12" s="104">
        <f>SUM(F4:F11)</f>
        <v>41</v>
      </c>
      <c r="G12" s="105">
        <f>SUM(G4:G11)</f>
        <v>1476</v>
      </c>
    </row>
  </sheetData>
  <mergeCells count="7">
    <mergeCell ref="F2:G2"/>
    <mergeCell ref="A12:E12"/>
    <mergeCell ref="A2:A3"/>
    <mergeCell ref="B2:B3"/>
    <mergeCell ref="C2:C3"/>
    <mergeCell ref="D2:D3"/>
    <mergeCell ref="E2:E3"/>
  </mergeCells>
  <pageMargins left="0.7" right="0.7" top="0.75" bottom="0.75" header="0.3" footer="0.3"/>
  <pageSetup paperSize="9" scale="72" fitToHeight="0" orientation="landscape"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2</vt:i4>
      </vt:variant>
    </vt:vector>
  </HeadingPairs>
  <TitlesOfParts>
    <vt:vector size="9" baseType="lpstr">
      <vt:lpstr>Титульный лист</vt:lpstr>
      <vt:lpstr>1. сводные данные</vt:lpstr>
      <vt:lpstr>2. план учебного процесса</vt:lpstr>
      <vt:lpstr>3.Перечень кабинетов</vt:lpstr>
      <vt:lpstr>4.Пояснительная записка</vt:lpstr>
      <vt:lpstr>5.комплексные формы ПА</vt:lpstr>
      <vt:lpstr>6. практика</vt:lpstr>
      <vt:lpstr>'2. план учебного процесса'!Область_печати</vt:lpstr>
      <vt:lpstr>'Титульный лист'!Область_печати</vt:lpstr>
    </vt:vector>
  </TitlesOfParts>
  <Company>diakov.net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RePack by Diakov</dc:creator>
  <cp:lastModifiedBy>HP</cp:lastModifiedBy>
  <cp:lastPrinted>2024-07-20T11:10:18Z</cp:lastPrinted>
  <dcterms:created xsi:type="dcterms:W3CDTF">2017-12-21T08:00:33Z</dcterms:created>
  <dcterms:modified xsi:type="dcterms:W3CDTF">2024-10-13T19:01:45Z</dcterms:modified>
</cp:coreProperties>
</file>