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3-2024\"/>
    </mc:Choice>
  </mc:AlternateContent>
  <bookViews>
    <workbookView xWindow="-120" yWindow="-120" windowWidth="29040" windowHeight="15840"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процесса'!$A$1:$V$68</definedName>
    <definedName name="_xlnm.Print_Area" localSheetId="0">'Титульный лист'!$A$1:$O$31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6" i="7" l="1"/>
  <c r="G46" i="7"/>
  <c r="H53" i="7" l="1"/>
  <c r="K53" i="7"/>
  <c r="L53" i="7"/>
  <c r="N53" i="7"/>
  <c r="O53" i="7"/>
  <c r="P53" i="7"/>
  <c r="Q53" i="7"/>
  <c r="M56" i="7"/>
  <c r="M55" i="7"/>
  <c r="M60" i="7"/>
  <c r="G60" i="7" s="1"/>
  <c r="M59" i="7"/>
  <c r="M48" i="7"/>
  <c r="G48" i="7" s="1"/>
  <c r="M47" i="7"/>
  <c r="M52" i="7"/>
  <c r="M51" i="7"/>
  <c r="G51" i="7" s="1"/>
  <c r="M53" i="7" l="1"/>
  <c r="R58" i="7"/>
  <c r="S58" i="7"/>
  <c r="G11" i="5" l="1"/>
  <c r="F10" i="5"/>
  <c r="F9" i="5"/>
  <c r="F8" i="5"/>
  <c r="F7" i="5"/>
  <c r="F6" i="5"/>
  <c r="F5" i="5"/>
  <c r="F4" i="5"/>
  <c r="F3" i="5"/>
  <c r="U29" i="7"/>
  <c r="S50" i="7"/>
  <c r="S46" i="7"/>
  <c r="S54" i="7"/>
  <c r="S53" i="7" s="1"/>
  <c r="S40" i="7"/>
  <c r="S37" i="7"/>
  <c r="S34" i="7"/>
  <c r="S33" i="7"/>
  <c r="Q64" i="7"/>
  <c r="R64" i="7"/>
  <c r="S64" i="7"/>
  <c r="P64" i="7"/>
  <c r="Q63" i="7"/>
  <c r="Q65" i="7" s="1"/>
  <c r="R63" i="7"/>
  <c r="R65" i="7" s="1"/>
  <c r="S63" i="7"/>
  <c r="P63" i="7"/>
  <c r="G59" i="7"/>
  <c r="G56" i="7"/>
  <c r="G55" i="7"/>
  <c r="G52" i="7"/>
  <c r="G47" i="7"/>
  <c r="S65" i="7" l="1"/>
  <c r="P65" i="7"/>
  <c r="F11" i="5"/>
  <c r="R57" i="7"/>
  <c r="R54" i="7"/>
  <c r="R53" i="7" s="1"/>
  <c r="R50" i="7" l="1"/>
  <c r="R46" i="7"/>
  <c r="D8" i="2" l="1"/>
  <c r="F8" i="2"/>
  <c r="W45" i="8"/>
  <c r="S41" i="7"/>
  <c r="R42" i="7"/>
  <c r="R37" i="7"/>
  <c r="Y45" i="8"/>
  <c r="G64" i="7"/>
  <c r="G63" i="7"/>
  <c r="R33" i="7"/>
  <c r="G65" i="7" l="1"/>
  <c r="R43" i="7"/>
  <c r="V63" i="8" l="1"/>
  <c r="S45" i="7"/>
  <c r="S36" i="7"/>
  <c r="S49" i="7"/>
  <c r="S57" i="7"/>
  <c r="R39" i="7"/>
  <c r="V60" i="7"/>
  <c r="U68" i="7" l="1"/>
  <c r="S44" i="7"/>
  <c r="S30" i="7"/>
  <c r="S29" i="7" l="1"/>
  <c r="S13" i="7" s="1"/>
  <c r="S66" i="7" s="1"/>
  <c r="G62" i="7"/>
  <c r="H57" i="7"/>
  <c r="K57" i="7"/>
  <c r="L57" i="7"/>
  <c r="M57" i="7"/>
  <c r="N57" i="7"/>
  <c r="O57" i="7"/>
  <c r="P57" i="7"/>
  <c r="Q57" i="7"/>
  <c r="H49" i="7"/>
  <c r="K49" i="7"/>
  <c r="L49" i="7"/>
  <c r="M49" i="7"/>
  <c r="N49" i="7"/>
  <c r="O49" i="7"/>
  <c r="P49" i="7"/>
  <c r="Q49" i="7"/>
  <c r="H45" i="7"/>
  <c r="L45" i="7"/>
  <c r="L44" i="7" s="1"/>
  <c r="M45" i="7"/>
  <c r="N45" i="7"/>
  <c r="N44" i="7" s="1"/>
  <c r="O45" i="7"/>
  <c r="P45" i="7"/>
  <c r="Q45" i="7"/>
  <c r="H36" i="7"/>
  <c r="K36" i="7"/>
  <c r="L36" i="7"/>
  <c r="M36" i="7"/>
  <c r="N36" i="7"/>
  <c r="O36" i="7"/>
  <c r="P36" i="7"/>
  <c r="Q36" i="7"/>
  <c r="H30" i="7"/>
  <c r="K30" i="7"/>
  <c r="L30" i="7"/>
  <c r="M30" i="7"/>
  <c r="N30" i="7"/>
  <c r="O30" i="7"/>
  <c r="P30" i="7"/>
  <c r="Q30" i="7"/>
  <c r="V47" i="7"/>
  <c r="V48" i="7"/>
  <c r="V51" i="7"/>
  <c r="V52" i="7"/>
  <c r="V55" i="7"/>
  <c r="V56" i="7"/>
  <c r="V59" i="7"/>
  <c r="J46" i="7"/>
  <c r="J54" i="7"/>
  <c r="J53" i="7" s="1"/>
  <c r="R31" i="7"/>
  <c r="R41" i="7"/>
  <c r="R40" i="7"/>
  <c r="R38" i="7"/>
  <c r="R36" i="7" s="1"/>
  <c r="R35" i="7"/>
  <c r="J35" i="7" s="1"/>
  <c r="I35" i="7" s="1"/>
  <c r="G35" i="7" s="1"/>
  <c r="V35" i="7" s="1"/>
  <c r="R34" i="7"/>
  <c r="J34" i="7" s="1"/>
  <c r="I34" i="7" s="1"/>
  <c r="G34" i="7" s="1"/>
  <c r="V34" i="7" s="1"/>
  <c r="J33" i="7"/>
  <c r="I33" i="7" s="1"/>
  <c r="G33" i="7" s="1"/>
  <c r="V33" i="7" s="1"/>
  <c r="R32" i="7"/>
  <c r="J32" i="7" s="1"/>
  <c r="I32" i="7" s="1"/>
  <c r="G32" i="7" s="1"/>
  <c r="V32" i="7" s="1"/>
  <c r="H14" i="7"/>
  <c r="K14" i="7"/>
  <c r="L14" i="7"/>
  <c r="M14" i="7"/>
  <c r="N14" i="7"/>
  <c r="O14" i="7"/>
  <c r="R14" i="7"/>
  <c r="L29" i="7" l="1"/>
  <c r="N29" i="7"/>
  <c r="P44" i="7"/>
  <c r="H44" i="7"/>
  <c r="H29" i="7" s="1"/>
  <c r="S68" i="7"/>
  <c r="R30" i="7"/>
  <c r="P29" i="7"/>
  <c r="Q44" i="7"/>
  <c r="Q29" i="7" s="1"/>
  <c r="O44" i="7"/>
  <c r="O29" i="7" s="1"/>
  <c r="M44" i="7"/>
  <c r="M29" i="7" s="1"/>
  <c r="K44" i="7"/>
  <c r="K29" i="7" s="1"/>
  <c r="J37" i="7"/>
  <c r="I37" i="7" s="1"/>
  <c r="G37" i="7" s="1"/>
  <c r="V37" i="7" s="1"/>
  <c r="J38" i="7"/>
  <c r="I38" i="7" s="1"/>
  <c r="G38" i="7" s="1"/>
  <c r="V38" i="7" s="1"/>
  <c r="J40" i="7"/>
  <c r="I40" i="7" s="1"/>
  <c r="J41" i="7"/>
  <c r="I41" i="7" s="1"/>
  <c r="G41" i="7" s="1"/>
  <c r="V41" i="7" s="1"/>
  <c r="J43" i="7"/>
  <c r="I43" i="7" s="1"/>
  <c r="G43" i="7" s="1"/>
  <c r="V43" i="7" s="1"/>
  <c r="J58" i="7"/>
  <c r="J57" i="7" s="1"/>
  <c r="J50" i="7"/>
  <c r="J49" i="7" s="1"/>
  <c r="J31" i="7"/>
  <c r="R45" i="7"/>
  <c r="R49" i="7"/>
  <c r="J42" i="7"/>
  <c r="I42" i="7" s="1"/>
  <c r="G42" i="7" s="1"/>
  <c r="V42" i="7" s="1"/>
  <c r="J39" i="7"/>
  <c r="I39" i="7" s="1"/>
  <c r="G39" i="7" s="1"/>
  <c r="V39" i="7" s="1"/>
  <c r="J45" i="7"/>
  <c r="I54" i="7"/>
  <c r="I53" i="7" s="1"/>
  <c r="I50" i="7" l="1"/>
  <c r="G50" i="7" s="1"/>
  <c r="J36" i="7"/>
  <c r="I58" i="7"/>
  <c r="G58" i="7" s="1"/>
  <c r="R44" i="7"/>
  <c r="R29" i="7" s="1"/>
  <c r="R13" i="7" s="1"/>
  <c r="R66" i="7" s="1"/>
  <c r="J44" i="7"/>
  <c r="J30" i="7"/>
  <c r="I31" i="7"/>
  <c r="G54" i="7"/>
  <c r="G53" i="7" s="1"/>
  <c r="I45" i="7"/>
  <c r="I36" i="7"/>
  <c r="G40" i="7"/>
  <c r="G36" i="7" l="1"/>
  <c r="V40" i="7"/>
  <c r="J29" i="7"/>
  <c r="I49" i="7"/>
  <c r="G57" i="7"/>
  <c r="V58" i="7"/>
  <c r="V54" i="7"/>
  <c r="G49" i="7"/>
  <c r="V50" i="7"/>
  <c r="G45" i="7"/>
  <c r="V46" i="7"/>
  <c r="I57" i="7"/>
  <c r="G31" i="7"/>
  <c r="I30" i="7"/>
  <c r="G30" i="7" l="1"/>
  <c r="V31" i="7"/>
  <c r="V29" i="7" s="1"/>
  <c r="I44" i="7"/>
  <c r="I29" i="7" s="1"/>
  <c r="G44" i="7"/>
  <c r="G29" i="7" l="1"/>
  <c r="U13" i="7" s="1"/>
  <c r="V68" i="7"/>
  <c r="B8" i="2"/>
  <c r="V13" i="7" l="1"/>
  <c r="Q63" i="8" l="1"/>
  <c r="H8" i="2" l="1"/>
  <c r="B7" i="2" l="1"/>
  <c r="B9" i="2" s="1"/>
  <c r="C9" i="2"/>
  <c r="P28" i="7" l="1"/>
  <c r="P27" i="7"/>
  <c r="P26" i="7"/>
  <c r="Q24" i="7" l="1"/>
  <c r="Q19" i="7"/>
  <c r="Q25" i="7"/>
  <c r="Q21" i="7"/>
  <c r="Q20" i="7"/>
  <c r="Q18" i="7"/>
  <c r="Q28" i="7"/>
  <c r="J28" i="7" s="1"/>
  <c r="I28" i="7" s="1"/>
  <c r="G28" i="7" s="1"/>
  <c r="Q27" i="7"/>
  <c r="J27" i="7" s="1"/>
  <c r="I27" i="7" s="1"/>
  <c r="G27" i="7" s="1"/>
  <c r="Q26" i="7"/>
  <c r="J26" i="7" s="1"/>
  <c r="I26" i="7" s="1"/>
  <c r="G26" i="7" s="1"/>
  <c r="Q23" i="7"/>
  <c r="Q22" i="7"/>
  <c r="Q17" i="7"/>
  <c r="Q16" i="7"/>
  <c r="Q15" i="7"/>
  <c r="P25" i="7"/>
  <c r="J25" i="7" s="1"/>
  <c r="I25" i="7" s="1"/>
  <c r="G25" i="7" s="1"/>
  <c r="P24" i="7"/>
  <c r="P23" i="7"/>
  <c r="P22" i="7"/>
  <c r="P21" i="7"/>
  <c r="P20" i="7"/>
  <c r="P19" i="7"/>
  <c r="P18" i="7"/>
  <c r="J18" i="7" s="1"/>
  <c r="I18" i="7" s="1"/>
  <c r="G18" i="7" s="1"/>
  <c r="P17" i="7"/>
  <c r="P16" i="7"/>
  <c r="P15" i="7"/>
  <c r="J16" i="7" l="1"/>
  <c r="I16" i="7" s="1"/>
  <c r="G16" i="7" s="1"/>
  <c r="J20" i="7"/>
  <c r="I20" i="7" s="1"/>
  <c r="G20" i="7" s="1"/>
  <c r="J22" i="7"/>
  <c r="I22" i="7" s="1"/>
  <c r="G22" i="7" s="1"/>
  <c r="J24" i="7"/>
  <c r="I24" i="7" s="1"/>
  <c r="G24" i="7" s="1"/>
  <c r="Q14" i="7"/>
  <c r="Q13" i="7" s="1"/>
  <c r="Q66" i="7" s="1"/>
  <c r="P14" i="7"/>
  <c r="P13" i="7" s="1"/>
  <c r="P66" i="7" s="1"/>
  <c r="J15" i="7"/>
  <c r="J17" i="7"/>
  <c r="I17" i="7" s="1"/>
  <c r="G17" i="7" s="1"/>
  <c r="J19" i="7"/>
  <c r="I19" i="7" s="1"/>
  <c r="G19" i="7" s="1"/>
  <c r="J21" i="7"/>
  <c r="I21" i="7" s="1"/>
  <c r="G21" i="7" s="1"/>
  <c r="J23" i="7"/>
  <c r="I23" i="7" s="1"/>
  <c r="G23" i="7" s="1"/>
  <c r="M8" i="2"/>
  <c r="M7" i="2"/>
  <c r="M68" i="7"/>
  <c r="Q68" i="7" l="1"/>
  <c r="J14" i="7"/>
  <c r="I15" i="7"/>
  <c r="G15" i="7" l="1"/>
  <c r="G14" i="7" s="1"/>
  <c r="I14" i="7"/>
  <c r="P68" i="7"/>
  <c r="L9" i="2"/>
  <c r="K9" i="2"/>
  <c r="I9" i="2"/>
  <c r="G9" i="2"/>
  <c r="E9" i="2"/>
  <c r="J7" i="2"/>
  <c r="H7" i="2"/>
  <c r="F7" i="2"/>
  <c r="F9" i="2" s="1"/>
  <c r="D7" i="2"/>
  <c r="G13" i="7" l="1"/>
  <c r="G68" i="7" s="1"/>
  <c r="M9" i="2"/>
  <c r="D9" i="2"/>
  <c r="H9" i="2"/>
  <c r="J9" i="2"/>
  <c r="L68" i="7"/>
  <c r="K68" i="7" l="1"/>
  <c r="H68" i="7"/>
  <c r="O68" i="7"/>
  <c r="N68" i="7" l="1"/>
  <c r="I68" i="7" l="1"/>
  <c r="R68" i="7" l="1"/>
  <c r="J68" i="7"/>
</calcChain>
</file>

<file path=xl/sharedStrings.xml><?xml version="1.0" encoding="utf-8"?>
<sst xmlns="http://schemas.openxmlformats.org/spreadsheetml/2006/main" count="448" uniqueCount="347">
  <si>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</si>
  <si>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</si>
  <si>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</si>
  <si>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</si>
  <si>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</si>
  <si>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</si>
  <si>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</si>
  <si>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</si>
  <si>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</si>
  <si>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</si>
  <si>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</si>
  <si>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</si>
  <si>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</si>
  <si>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</si>
  <si>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</si>
  <si>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</si>
  <si>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</si>
  <si>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</si>
  <si>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</si>
  <si>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</si>
  <si>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Всего занятий</t>
  </si>
  <si>
    <t>1 семестр</t>
  </si>
  <si>
    <t>2 семестр</t>
  </si>
  <si>
    <t>3 семестр</t>
  </si>
  <si>
    <t>4 семестр</t>
  </si>
  <si>
    <t>Общеобразовательный цикл</t>
  </si>
  <si>
    <t>Литература</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</si>
  <si>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</si>
  <si>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</si>
  <si>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</si>
  <si>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</si>
  <si>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</si>
  <si>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</si>
  <si>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</si>
  <si>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</si>
  <si>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</si>
  <si>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</si>
  <si>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</si>
  <si>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</si>
  <si>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</si>
  <si>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</si>
  <si>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</si>
  <si>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</si>
  <si>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</si>
  <si>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</si>
  <si>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</si>
  <si>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</si>
  <si>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</si>
  <si>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</si>
  <si>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</si>
  <si>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</si>
  <si>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Безопасность жизнедеятельности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</si>
  <si>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</si>
  <si>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</si>
  <si>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</si>
  <si>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</si>
  <si>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</si>
  <si>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</si>
  <si>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</si>
  <si>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</si>
  <si>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00</t>
  </si>
  <si>
    <t>ОП 01</t>
  </si>
  <si>
    <t>ОП 02</t>
  </si>
  <si>
    <t>ОП 03</t>
  </si>
  <si>
    <t>ОП 04</t>
  </si>
  <si>
    <t>ПМ 00</t>
  </si>
  <si>
    <t>Всего часов  в неделю</t>
  </si>
  <si>
    <t>в т.ч.</t>
  </si>
  <si>
    <t>Объем образовательной программы</t>
  </si>
  <si>
    <t>№</t>
  </si>
  <si>
    <t>4. Пояснительная записка</t>
  </si>
  <si>
    <t>4.1. Общеобразовательный цикл</t>
  </si>
  <si>
    <t>4.2. Формирование структуры ООП с учетом вариативной части</t>
  </si>
  <si>
    <t>Залы:</t>
  </si>
  <si>
    <t>УЧЕБНЫЙ ПЛАН</t>
  </si>
  <si>
    <t>по специальности среднего профессионального образования</t>
  </si>
  <si>
    <t>очная</t>
  </si>
  <si>
    <t xml:space="preserve">Русский язык </t>
  </si>
  <si>
    <t>Физика</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</si>
  <si>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</si>
  <si>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</si>
  <si>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</si>
  <si>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</si>
  <si>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ТО-17 нед.</t>
  </si>
  <si>
    <t>МДК 01.01</t>
  </si>
  <si>
    <t xml:space="preserve">Учебная практика </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</si>
  <si>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</si>
  <si>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</si>
  <si>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</si>
  <si>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</si>
  <si>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</si>
  <si>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</si>
  <si>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</si>
  <si>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</si>
  <si>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1. Программа базовой подготовки</t>
  </si>
  <si>
    <t>1.1</t>
  </si>
  <si>
    <t>с</t>
  </si>
  <si>
    <t>2</t>
  </si>
  <si>
    <t>Родная литература</t>
  </si>
  <si>
    <t>Информатика</t>
  </si>
  <si>
    <t>Обществознание</t>
  </si>
  <si>
    <t>Химия</t>
  </si>
  <si>
    <t>Биология</t>
  </si>
  <si>
    <t xml:space="preserve"> </t>
  </si>
  <si>
    <t>ПП 03</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</si>
  <si>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</si>
  <si>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</si>
  <si>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Кабинеты:</t>
  </si>
  <si>
    <t>библиотека, читальный зал с выходом в интернет;</t>
  </si>
  <si>
    <t>История России</t>
  </si>
  <si>
    <t>СГ 01</t>
  </si>
  <si>
    <t>СГ 03</t>
  </si>
  <si>
    <t>СГ 02</t>
  </si>
  <si>
    <t>СГ 04</t>
  </si>
  <si>
    <t>Социально-гуманитарный цикл</t>
  </si>
  <si>
    <t>СГ 00</t>
  </si>
  <si>
    <t>Основы социологии и политологии</t>
  </si>
  <si>
    <t>в т.ч. курсовая работа/Индивидуальный общеобразовательный проектпроект)</t>
  </si>
  <si>
    <t>МДК 03.01</t>
  </si>
  <si>
    <t>МДК 02.01</t>
  </si>
  <si>
    <t>ПМ 02</t>
  </si>
  <si>
    <t>Объём ОП</t>
  </si>
  <si>
    <t>Обяз. часть, %</t>
  </si>
  <si>
    <t>Вариат. часть, %</t>
  </si>
  <si>
    <t>4К</t>
  </si>
  <si>
    <t>СГЦ</t>
  </si>
  <si>
    <t>ОПЦ</t>
  </si>
  <si>
    <t>ПЦ</t>
  </si>
  <si>
    <t>Обязательная и вариативная части циклов ОПОП</t>
  </si>
  <si>
    <t>УП 01</t>
  </si>
  <si>
    <t>ПП 01</t>
  </si>
  <si>
    <t>УПЦ</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</si>
  <si>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</si>
  <si>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</si>
  <si>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</si>
  <si>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</si>
  <si>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</si>
  <si>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</si>
  <si>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</si>
  <si>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</si>
  <si>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по программе базовой подготовки</t>
  </si>
  <si>
    <t>Уровень образования, необходимый для приема на обучение</t>
  </si>
  <si>
    <t>Направаление:</t>
  </si>
  <si>
    <t>Квалификация:</t>
  </si>
  <si>
    <t xml:space="preserve">Приказ об утверждении ФГОС </t>
  </si>
  <si>
    <t>от</t>
  </si>
  <si>
    <t>Другие формы РК, ИК</t>
  </si>
  <si>
    <t>2.  План учебного процесса</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</si>
  <si>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</si>
  <si>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</si>
  <si>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</si>
  <si>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</si>
  <si>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</si>
  <si>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</si>
  <si>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3. Перечень кабинетов, лабораторий и др. для подготовки специальности СПО</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</si>
  <si>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</si>
  <si>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</si>
  <si>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</si>
  <si>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</si>
  <si>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</si>
  <si>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</si>
  <si>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</si>
  <si>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</si>
  <si>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</si>
  <si>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</si>
  <si>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</si>
  <si>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</si>
  <si>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Социально-гуматитарный цикл</t>
  </si>
  <si>
    <t>Вариативная часть</t>
  </si>
  <si>
    <t>Обязательная часть</t>
  </si>
  <si>
    <t>ВСЕГО</t>
  </si>
  <si>
    <t>Структура образовательной программы</t>
  </si>
  <si>
    <t>Вариативная часть ОП, в том числе добавленные дисциплины:</t>
  </si>
  <si>
    <t>Обязательная часть ОП:</t>
  </si>
  <si>
    <t>Культура профессионального общения</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</si>
  <si>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</si>
  <si>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Сводные данные по объему и структуре образовательной программы</t>
  </si>
  <si>
    <t>По стандарту</t>
  </si>
  <si>
    <t>По учебному плану</t>
  </si>
  <si>
    <t>Общеобразовательный цикл:</t>
  </si>
  <si>
    <t xml:space="preserve">Государственная итоговая аттестация: </t>
  </si>
  <si>
    <t>Всего:</t>
  </si>
  <si>
    <t>Структура ОП</t>
  </si>
  <si>
    <t>Государственная  (итоговая) аттестация:</t>
  </si>
  <si>
    <t>Формы и процедуры текущего контроля знаний, система оценивания: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</si>
  <si>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</si>
  <si>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ОДБ 02</t>
  </si>
  <si>
    <t>ОДБ 03</t>
  </si>
  <si>
    <t>ОДБ 04</t>
  </si>
  <si>
    <t>ОДБ 01</t>
  </si>
  <si>
    <t>ОД 00</t>
  </si>
  <si>
    <t>ОДБ 06</t>
  </si>
  <si>
    <t>ОДБ 07</t>
  </si>
  <si>
    <t>ОДБ 08</t>
  </si>
  <si>
    <t>ОДБ 09</t>
  </si>
  <si>
    <t>ОДБ 11</t>
  </si>
  <si>
    <t>ОДБ 12</t>
  </si>
  <si>
    <t>ОДБ 13</t>
  </si>
  <si>
    <t>ОДБ 14</t>
  </si>
  <si>
    <t>ОДП 05</t>
  </si>
  <si>
    <t>ОДП 10</t>
  </si>
  <si>
    <t>Описывается процедура проведения ГИА сроки её проведения и условия организации. Уровень заданий, порядок оценки.</t>
  </si>
  <si>
    <t>Государственный экзамен</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</si>
  <si>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</si>
  <si>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</si>
  <si>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</si>
  <si>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</si>
  <si>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</si>
  <si>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</si>
  <si>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</si>
  <si>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</si>
  <si>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</si>
  <si>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</si>
  <si>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</si>
  <si>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</si>
  <si>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</si>
  <si>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</si>
  <si>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 xml:space="preserve">4.4. Формы проведения промежуточной аттестации </t>
    </r>
    <r>
      <rPr>
        <i/>
        <sz val="12"/>
        <rFont val="Arial Narrow"/>
        <family val="2"/>
        <charset val="204"/>
      </rPr>
      <t>– обосновать</t>
    </r>
    <r>
      <rPr>
        <b/>
        <sz val="12"/>
        <rFont val="Arial Narrow"/>
        <family val="2"/>
        <charset val="204"/>
      </rPr>
      <t xml:space="preserve"> </t>
    </r>
    <r>
      <rPr>
        <i/>
        <sz val="12"/>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</si>
  <si>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</si>
  <si>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</si>
  <si>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</si>
  <si>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</si>
  <si>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</si>
  <si>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</si>
  <si>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</si>
  <si>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</si>
  <si>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</si>
  <si>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</si>
  <si>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ТО - 22 нед., ПА-2 нед</t>
  </si>
  <si>
    <t>ПМ 03</t>
  </si>
  <si>
    <t>ООЦ</t>
  </si>
  <si>
    <t>ЭмК-экзамен по модулю комплесный</t>
  </si>
  <si>
    <t>ДзК - комплексный дифференцированный зачёт</t>
  </si>
  <si>
    <t>ДзК</t>
  </si>
  <si>
    <t>Иностранный язык в профессиональной деятельности</t>
  </si>
  <si>
    <t>Основы бережливого производства</t>
  </si>
  <si>
    <t>СГ 05</t>
  </si>
  <si>
    <t>Основы строительного черчения</t>
  </si>
  <si>
    <t>Основы  строительного материаловедения</t>
  </si>
  <si>
    <t>Строительные машины и средства малой механизации</t>
  </si>
  <si>
    <t>Основы бизнеса, коммуникаций и финансовой грамотности</t>
  </si>
  <si>
    <t>Экологические осноы природопользования</t>
  </si>
  <si>
    <t>ОПв 05</t>
  </si>
  <si>
    <t>ОПв 06</t>
  </si>
  <si>
    <t>ОПв 07</t>
  </si>
  <si>
    <t>УП 02</t>
  </si>
  <si>
    <t>ПП 02</t>
  </si>
  <si>
    <t>УП 03</t>
  </si>
  <si>
    <t>УП 04</t>
  </si>
  <si>
    <t>ПП 04</t>
  </si>
  <si>
    <t xml:space="preserve">ТО-17 нед.       </t>
  </si>
  <si>
    <t>Учебная практика по ПМ 01</t>
  </si>
  <si>
    <t>ПМ 01</t>
  </si>
  <si>
    <t>Производственная практика по ПМ 01</t>
  </si>
  <si>
    <t>Учебная практика по ПМ 02</t>
  </si>
  <si>
    <t>Производственная практика по ПМ 02</t>
  </si>
  <si>
    <t>Аудиторная нагрузка</t>
  </si>
  <si>
    <t xml:space="preserve">В том числе лабораторные и практические занятия </t>
  </si>
  <si>
    <t>4ЭмК</t>
  </si>
  <si>
    <t>истории;</t>
  </si>
  <si>
    <t>иностранного языка;</t>
  </si>
  <si>
    <t xml:space="preserve">безопасности жизнедеятельности; </t>
  </si>
  <si>
    <t>основ бережливого производства;</t>
  </si>
  <si>
    <t>основ бизнеса, коммуникаций и финансовой грамотности;</t>
  </si>
  <si>
    <t xml:space="preserve">основ строительного черчения; </t>
  </si>
  <si>
    <t xml:space="preserve">Мастерские: </t>
  </si>
  <si>
    <t>Спортивный комплекс:</t>
  </si>
  <si>
    <t>актовый зал</t>
  </si>
  <si>
    <t>основ строительного материаловедения;</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</si>
  <si>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</si>
  <si>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</si>
  <si>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</si>
  <si>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Закона РФ "Об образовании в Российской Федерации" № 273 от 29.12.2012 г.;</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</si>
  <si>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</si>
  <si>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Промежуточная аттестация проводится 2 раза в год в конце каждого семестра в соотвествии с графиком учебного процесса. Максимальное количесвто экзаменов в году не превышает 8. Количество зачетов не превышает 10 (за счет объединения в комплексные формы контроля)</t>
  </si>
  <si>
    <t>Экологические основы природопользования</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</si>
  <si>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</si>
  <si>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и ОП.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</si>
  <si>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t>строительных машин и средств малой механизации</t>
  </si>
  <si>
    <t>Учебная практика по ПМ 03</t>
  </si>
  <si>
    <t>Производственная практика по ПМ 03</t>
  </si>
  <si>
    <t>ЭмК</t>
  </si>
  <si>
    <t>Техника и технологии строительства</t>
  </si>
  <si>
    <t>1 г. 10 мес.</t>
  </si>
  <si>
    <t>Технологический</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</si>
  <si>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 размещенных на сайте Федерального государственного бюджетного образовательного учреждения дополнительного профессионального образования «Институт развития профессионального образования» в соответствии с приказом Министерства просвещения РФ от 17 апреля 2023 г. № 285, являющегося оператором демонстрационного экзамена базового и профильного уровней по ОП СПО.</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</si>
  <si>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ОП СПО, установленных ФГОС СПО;</t>
  </si>
  <si>
    <t>Мастер столярно-плотничных, паркетных и стекольных работ</t>
  </si>
  <si>
    <t xml:space="preserve">16 Строительство и жилищно-коммунальное хозяйство, 40 Сквозные
виды профессиональной деятельности в промышленности
</t>
  </si>
  <si>
    <t xml:space="preserve">Выполнение столярных работ </t>
  </si>
  <si>
    <t>Технологии столярных работ</t>
  </si>
  <si>
    <t xml:space="preserve">Выполнение плотничных работ </t>
  </si>
  <si>
    <t>Технологии плотничных работ</t>
  </si>
  <si>
    <t>Технологии стекольных работ</t>
  </si>
  <si>
    <r>
      <t>ПМ</t>
    </r>
    <r>
      <rPr>
        <b/>
        <vertAlign val="subscript"/>
        <sz val="14"/>
        <color theme="1"/>
        <rFont val="Arial Narrow"/>
        <family val="2"/>
        <charset val="204"/>
      </rPr>
      <t>.</t>
    </r>
    <r>
      <rPr>
        <b/>
        <sz val="14"/>
        <color theme="1"/>
        <rFont val="Arial Narrow"/>
        <family val="2"/>
        <charset val="204"/>
      </rPr>
      <t>03</t>
    </r>
  </si>
  <si>
    <t xml:space="preserve">Столярно-плотничных работ; </t>
  </si>
  <si>
    <t>Стекольных работ;</t>
  </si>
  <si>
    <t>Паркетных работ</t>
  </si>
  <si>
    <t>Спортивный зал;</t>
  </si>
  <si>
    <t>Открытый стадион широкого профиля с элементами полосы препятствий</t>
  </si>
  <si>
    <t>Выполнение стекольных работ</t>
  </si>
  <si>
    <t xml:space="preserve">на основании примерной образовательной программы "Профессионалитет" СПО ОП ПКСР  по профессии 08.01.24 "Мастер столярно-плотничных, паркетных и стекольных работ", утверждено протоколом Федерального учебно-методического объединения в системе среднего профессионального образования по УГПС: 08.00.00  от20.04.2023 № 10, зарегистрировано в государственном реестре примерных образовательных программ № 80, Приказ ФГБОУ ДПО ИРПО № П-363 от 18.08.2023;
</t>
  </si>
  <si>
    <t>приказа Минпросвещения России от 28.06.2023 N 490 "Об утверждении федерального государственного образовательного стандарта среднего профессионального образования по профессии 08.01.24 Мастер столярно-плотничных, паркетных и стекольных работ (Зарегистрировано в Минюсте России 10.06.2022 N 68841);</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</si>
  <si>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04.08.2023 N 74616);</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</si>
  <si>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ПКРС по профессии 08.01.24 "Мастер столярно-плотничных, паркетных и стекольных работ"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</si>
  <si>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групповые консультации проводятся в соответствии с графиком по тем дисциплинам, которые выносятся на экзамен.</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</si>
  <si>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ППКРС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ППКРС по профессии 08.01.24 "Мастер столярно-плотничных, паркетных и стекольных работ" составляет 1 год. С учетом этого, срок обучения по ПКРС увеличивается на 52 недели, в том числе: 39 недель –теоретическое обучение, 2– недели промежуточная аттестация, 11 недель – каникулы. </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</si>
  <si>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заочной – не менее 10 процентов. В данном учебном плане объем работы обучающихся во взаимодействии с преподавателем составляет 98,6% от объема учебных циклов образовательной программы, следовательно, самостоятельная работа обучающихся составляет 1,4%.</t>
  </si>
  <si>
    <r>
      <rPr>
        <u/>
        <sz val="12"/>
        <rFont val="Arial Narrow"/>
        <family val="2"/>
        <charset val="204"/>
      </rPr>
      <t>В профессиональном цикле</t>
    </r>
    <r>
      <rPr>
        <sz val="12"/>
        <rFont val="Arial Narrow"/>
        <family val="2"/>
        <charset val="204"/>
      </rPr>
      <t xml:space="preserve"> по всем профессиональным модулям запланирован комплексный экзамен по модулям.  По учебным практикам УП 01, УП 02, УП 03 и УП 04, а так же по производственным практикам ПП 01, ПП 02, ПП 03 и ПП 04 предполагаются комплексные дифференцированные зачеты.</t>
    </r>
  </si>
  <si>
    <t>Государственная итоговая аттестация по профессии 08.01.24 "Мастер столярно-плотничных, паркетных и стекольных работ" проводится в форме демонстрационного экзамена и завершается присвоением квалификации квалифицированного рабочего, служащего "мастер столярно-плотничных, паркетных и стекольных работ".</t>
  </si>
  <si>
    <t>не менее1008, без ГИА (дисциплины - не менее 540, практика - не менее 468)</t>
  </si>
  <si>
    <t>не менее  30%</t>
  </si>
  <si>
    <t>Выполнение столярных работ                                                                                                           МДК 01.01 Технологии столярных работ</t>
  </si>
  <si>
    <t>Выполнение плотничных работ                                                                                                           МДК 02.01 Технологии плотничных работ</t>
  </si>
  <si>
    <t>ПМ 04</t>
  </si>
  <si>
    <t>Выполнение стекольных работ                                                                                                    МДК 03.01 Технология стекольных работ</t>
  </si>
  <si>
    <t xml:space="preserve">Выполнение работ по устройству паркетных полов                                                                          МДК 04.01Технологии паркетных работ                                                                </t>
  </si>
  <si>
    <t>Производственная практика по ПМ 04</t>
  </si>
  <si>
    <t>Учебная практика по ПМ 04</t>
  </si>
  <si>
    <r>
      <rPr>
        <u/>
        <sz val="12"/>
        <rFont val="Arial Narrow"/>
        <family val="2"/>
        <charset val="204"/>
      </rPr>
      <t>По дисциаплинам цикла СГ</t>
    </r>
    <r>
      <rPr>
        <sz val="12"/>
        <rFont val="Arial Narrow"/>
        <family val="2"/>
        <charset val="204"/>
      </rPr>
      <t xml:space="preserve">  предусмотрены дифференцированные зачеты.</t>
    </r>
  </si>
  <si>
    <r>
      <rPr>
        <u/>
        <sz val="12"/>
        <rFont val="Arial Narrow"/>
        <family val="2"/>
        <charset val="204"/>
      </rPr>
      <t>В общепрофессиональном цикле</t>
    </r>
    <r>
      <rPr>
        <sz val="12"/>
        <rFont val="Arial Narrow"/>
        <family val="2"/>
        <charset val="204"/>
      </rPr>
      <t xml:space="preserve"> по вариативным дисциплинам: ОПв 05 "Основы социологии и политологии", ОПв 06 "Экологические основы природопользования" и ОПв 07 "Культура профессионального общения" - промежуточная аттестация проводится в формезачета, по всем состальным дисциплинам запланированы диференцированные зачеты. </t>
    </r>
  </si>
  <si>
    <t>Государственная итоговая аттестация после завершения полного курса обучения в соответствии с ОП СПО и ФГОС СПО по профессии 08.01.24 "Мастер столярно-плотничных, паркетных и стекольных работ" проводится в виде демонстрационного экзамена.</t>
  </si>
  <si>
    <t xml:space="preserve">ПМ 01 Выполнение столярных работ  </t>
  </si>
  <si>
    <t xml:space="preserve">ПМ 02 Выполнение плотничных работ </t>
  </si>
  <si>
    <t xml:space="preserve">ПМ 03 Выполнение стекольных работ </t>
  </si>
  <si>
    <t>ПМ 03 Выполнение стекольных работ</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</si>
  <si>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</si>
  <si>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</si>
  <si>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Формируемые компетенции:</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</si>
  <si>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</si>
  <si>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Изготовление мебельных изделий из древесины и древесных 
материалов</t>
  </si>
  <si>
    <t>Технологические процессы мебельного производства</t>
  </si>
  <si>
    <t>ПМв 04</t>
  </si>
  <si>
    <t>МДКв 04.01</t>
  </si>
  <si>
    <t>Мв 01.02</t>
  </si>
  <si>
    <t>ПК 4.1. Осуществлять подготовку материалов, рабочего места, приспособлений, инструментов и оборудования, необходимых для изготовления мебельных изделий из древесины и древесных материалов.                                                                                                                                              ПК 4.2. Производить подбор и раскрой заготовок, механическую обработку деталей мебельных изделий.
ПК 4.3. Производить подбор и раскрой заготовок, механическую обработку шаблонов и приспособлений для производства мебельных изделий.
ПК 4.4. Ремонтировать и реставрировать мебельные изделия.</t>
  </si>
  <si>
    <t>Основы безопасности жизнедеятельности</t>
  </si>
  <si>
    <t xml:space="preserve">ФГОС СПО профессии 08.01.24 "Мастер столярно-плотничных, паркетных и стекольных работ" дает возможность образовательному учреждению использоватьне менее 30% от общего объема времени на формирования вариативной части циклов ППКРС. Вариативная часть составляет 468 часов (30%) от объема программы без ГИА. Минимальный объем модуля 5 ЗЕ (зачетных единиц) считается вместе с практикой (1 ЗЕ=34 часа).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На обязательную часть образовательной программы отводится 67,5% (972 часа) от объема ОП. Распределение часов произведено следующим образом:
</t>
  </si>
  <si>
    <t>Профессиональный модуль сформирован в дополнение к видам деятельности в вариативной части на основании протокола заседания Студенческого совета протокол № 1 от 11.03 2024 в рамках реализации Положения о порядке участия обучающихся колледжа в формировании содержания своего профессионального образования</t>
  </si>
  <si>
    <t>Учебная</t>
  </si>
  <si>
    <t xml:space="preserve">Производственная </t>
  </si>
  <si>
    <t xml:space="preserve">Учебная </t>
  </si>
  <si>
    <t>ПМ 04 Изготовление мебельных изделий из древесины и древесных 
материалов</t>
  </si>
  <si>
    <t>по 30.06.2025</t>
  </si>
  <si>
    <t>3К</t>
  </si>
  <si>
    <t>28 июня 2023 г.</t>
  </si>
  <si>
    <t>ТО - 5 нед, УП - 16 нед., ПП  - 1 нед., ПА  - 1 нед, ГИА - 1 нед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</si>
</sst>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0.0"/>
    <numFmt numFmtId="165" formatCode="dd/mm/yy;@"/>
  </numFmts>
  <fonts count="42"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4"/>
      <name val="Times New Roman"/>
      <family val="1"/>
      <charset val="204"/>
    </font>
    <font>
      <sz val="11"/>
      <color theme="0" tint="-0.14999847407452621"/>
      <name val="Arial Narrow"/>
      <family val="2"/>
      <charset val="204"/>
    </font>
    <font>
      <sz val="12"/>
      <color theme="1"/>
      <name val="Times New Roman"/>
      <family val="1"/>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i/>
      <sz val="12"/>
      <name val="Arial Narrow"/>
      <family val="2"/>
      <charset val="204"/>
    </font>
    <font>
      <u/>
      <sz val="12"/>
      <name val="Arial Narrow"/>
      <family val="2"/>
      <charset val="204"/>
    </font>
    <font>
      <b/>
      <sz val="12"/>
      <name val="Times New Roman"/>
      <family val="1"/>
      <charset val="204"/>
    </font>
    <font>
      <sz val="12"/>
      <color rgb="FF000000"/>
      <name val="Arial Narrow"/>
      <family val="2"/>
      <charset val="204"/>
    </font>
    <font>
      <b/>
      <vertAlign val="subscript"/>
      <sz val="14"/>
      <color theme="1"/>
      <name val="Arial Narrow"/>
      <family val="2"/>
      <charset val="204"/>
    </font>
    <font>
      <sz val="12"/>
      <color rgb="FF000000"/>
      <name val="Times New Roman"/>
      <family val="1"/>
      <charset val="204"/>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25" fillId="0" borderId="0"/>
    <xf numFmtId="0" fontId="27" fillId="0" borderId="0"/>
    <xf numFmtId="0" fontId="28" fillId="0" borderId="0"/>
    <xf numFmtId="0" fontId="26" fillId="0" borderId="0"/>
  </cellStyleXfs>
  <cellXfs count="433">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5" fillId="0" borderId="2" xfId="0" applyFont="1" applyBorder="1" applyAlignment="1">
      <alignment horizontal="left"/>
    </xf>
    <xf numFmtId="0" fontId="8" fillId="0" borderId="0" xfId="0" applyFont="1"/>
    <xf numFmtId="0" fontId="6" fillId="0" borderId="0" xfId="0" applyFont="1" applyAlignment="1">
      <alignment horizontal="left"/>
    </xf>
    <xf numFmtId="0" fontId="8" fillId="0" borderId="2" xfId="0" applyFont="1" applyBorder="1" applyAlignment="1">
      <alignment vertical="center" wrapText="1"/>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8" fillId="5" borderId="20"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0" fontId="8" fillId="5" borderId="2"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0" xfId="0" applyFont="1" applyFill="1" applyAlignment="1">
      <alignment horizontal="left"/>
    </xf>
    <xf numFmtId="0" fontId="24" fillId="0" borderId="0" xfId="0" applyFont="1" applyAlignment="1">
      <alignment horizontal="justify" vertical="center"/>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8" fillId="6" borderId="2" xfId="0" applyFont="1" applyFill="1" applyBorder="1" applyAlignment="1">
      <alignment horizontal="center"/>
    </xf>
    <xf numFmtId="0" fontId="8" fillId="6" borderId="2" xfId="0" applyFont="1" applyFill="1" applyBorder="1" applyAlignment="1">
      <alignment vertical="center" wrapText="1"/>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2" xfId="0" applyFont="1" applyBorder="1" applyAlignment="1">
      <alignment horizontal="center" vertical="center" textRotation="90" wrapText="1"/>
    </xf>
    <xf numFmtId="0" fontId="17" fillId="0" borderId="0" xfId="0" applyFont="1" applyBorder="1" applyAlignment="1">
      <alignment horizontal="center" vertical="center"/>
    </xf>
    <xf numFmtId="0" fontId="18" fillId="0" borderId="0" xfId="0" applyFont="1" applyBorder="1" applyAlignment="1">
      <alignment vertical="center"/>
    </xf>
    <xf numFmtId="0" fontId="15" fillId="0" borderId="2" xfId="0" applyFont="1" applyFill="1" applyBorder="1" applyAlignment="1">
      <alignment horizontal="center" vertical="center"/>
    </xf>
    <xf numFmtId="164" fontId="11" fillId="0" borderId="0" xfId="0" applyNumberFormat="1" applyFont="1" applyAlignment="1">
      <alignment vertical="center"/>
    </xf>
    <xf numFmtId="0" fontId="15" fillId="0" borderId="0" xfId="0" applyFont="1" applyAlignment="1">
      <alignment vertical="center"/>
    </xf>
    <xf numFmtId="0" fontId="5" fillId="0" borderId="2" xfId="0" applyFont="1" applyBorder="1" applyAlignment="1">
      <alignment horizontal="justify" vertical="center" wrapText="1"/>
    </xf>
    <xf numFmtId="0" fontId="15" fillId="0" borderId="0" xfId="0" applyFont="1" applyBorder="1" applyAlignment="1">
      <alignment horizontal="left" vertical="center"/>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xf>
    <xf numFmtId="43" fontId="10" fillId="0" borderId="0" xfId="4" applyFont="1" applyBorder="1" applyAlignment="1">
      <alignment wrapText="1"/>
    </xf>
    <xf numFmtId="0" fontId="10" fillId="0" borderId="0" xfId="0" applyFont="1" applyBorder="1" applyAlignment="1"/>
    <xf numFmtId="0" fontId="9" fillId="0" borderId="0" xfId="0" applyFont="1" applyBorder="1" applyAlignment="1"/>
    <xf numFmtId="0" fontId="11" fillId="0" borderId="0" xfId="0" applyFont="1" applyBorder="1" applyAlignment="1">
      <alignment vertical="center"/>
    </xf>
    <xf numFmtId="0" fontId="9" fillId="0" borderId="30" xfId="0" applyFont="1" applyBorder="1"/>
    <xf numFmtId="0" fontId="29" fillId="0" borderId="0" xfId="0" applyFont="1" applyBorder="1" applyAlignment="1"/>
    <xf numFmtId="0" fontId="9" fillId="0" borderId="30" xfId="0" applyFont="1" applyBorder="1" applyAlignment="1">
      <alignment horizontal="center"/>
    </xf>
    <xf numFmtId="0" fontId="30" fillId="0" borderId="0" xfId="0" applyFont="1" applyBorder="1" applyAlignment="1"/>
    <xf numFmtId="0" fontId="29" fillId="0" borderId="0" xfId="0" applyFont="1" applyBorder="1" applyAlignment="1">
      <alignment horizontal="center"/>
    </xf>
    <xf numFmtId="0" fontId="30" fillId="0" borderId="0" xfId="0" applyFont="1" applyBorder="1" applyAlignment="1">
      <alignment horizontal="center" vertical="center"/>
    </xf>
    <xf numFmtId="43" fontId="10" fillId="0" borderId="0" xfId="4" applyFont="1" applyBorder="1" applyAlignment="1">
      <alignment vertical="center" wrapText="1"/>
    </xf>
    <xf numFmtId="0" fontId="20" fillId="0" borderId="0" xfId="0" applyFont="1" applyBorder="1" applyAlignment="1">
      <alignment wrapText="1"/>
    </xf>
    <xf numFmtId="0" fontId="9" fillId="0" borderId="30" xfId="0" applyFont="1" applyBorder="1" applyAlignment="1">
      <alignment horizontal="center" wrapText="1"/>
    </xf>
    <xf numFmtId="0" fontId="20" fillId="0" borderId="2" xfId="0"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41"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 xfId="0" applyFont="1" applyBorder="1" applyAlignment="1">
      <alignment vertical="center"/>
    </xf>
    <xf numFmtId="0" fontId="11" fillId="0" borderId="2" xfId="0" applyFont="1" applyBorder="1" applyAlignment="1">
      <alignment horizontal="left" vertical="center" wrapText="1"/>
    </xf>
    <xf numFmtId="0" fontId="8"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8" fillId="0" borderId="34" xfId="0" applyFont="1" applyBorder="1" applyAlignment="1">
      <alignment horizontal="left"/>
    </xf>
    <xf numFmtId="0" fontId="11" fillId="0" borderId="34" xfId="0" applyFont="1" applyBorder="1" applyAlignment="1">
      <alignment horizontal="left"/>
    </xf>
    <xf numFmtId="0" fontId="11" fillId="0" borderId="6" xfId="0" applyFont="1" applyBorder="1" applyAlignment="1">
      <alignment horizontal="center"/>
    </xf>
    <xf numFmtId="49" fontId="11" fillId="0" borderId="6" xfId="0" applyNumberFormat="1" applyFont="1" applyBorder="1" applyAlignment="1">
      <alignment horizontal="center"/>
    </xf>
    <xf numFmtId="1" fontId="11" fillId="0" borderId="2" xfId="0" applyNumberFormat="1" applyFont="1" applyBorder="1" applyAlignment="1">
      <alignment vertical="center"/>
    </xf>
    <xf numFmtId="0" fontId="11" fillId="0" borderId="8" xfId="0" applyFont="1" applyBorder="1" applyAlignment="1">
      <alignment horizontal="left"/>
    </xf>
    <xf numFmtId="1" fontId="11" fillId="0" borderId="2" xfId="0" applyNumberFormat="1" applyFont="1" applyBorder="1" applyAlignment="1">
      <alignment horizontal="center" vertical="center"/>
    </xf>
    <xf numFmtId="1" fontId="8" fillId="0" borderId="2" xfId="0" applyNumberFormat="1" applyFont="1" applyBorder="1" applyAlignment="1">
      <alignment vertical="center"/>
    </xf>
    <xf numFmtId="0" fontId="8" fillId="0" borderId="2" xfId="0" applyFont="1" applyBorder="1" applyAlignment="1">
      <alignment horizontal="justify" vertical="center" wrapText="1"/>
    </xf>
    <xf numFmtId="1" fontId="8" fillId="0" borderId="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31" xfId="0" applyNumberFormat="1" applyFont="1" applyBorder="1" applyAlignment="1">
      <alignment horizontal="center" vertical="center"/>
    </xf>
    <xf numFmtId="0" fontId="8" fillId="0" borderId="2" xfId="0" applyFont="1" applyFill="1" applyBorder="1" applyAlignment="1">
      <alignment vertical="center"/>
    </xf>
    <xf numFmtId="0" fontId="11" fillId="0" borderId="2" xfId="0" applyFont="1" applyBorder="1" applyAlignment="1">
      <alignment horizontal="left"/>
    </xf>
    <xf numFmtId="49" fontId="11" fillId="0" borderId="2" xfId="0" applyNumberFormat="1" applyFont="1" applyBorder="1" applyAlignment="1">
      <alignment horizontal="center" vertical="center"/>
    </xf>
    <xf numFmtId="0" fontId="11" fillId="0" borderId="2" xfId="0" applyFont="1" applyBorder="1" applyAlignment="1">
      <alignment vertical="center"/>
    </xf>
    <xf numFmtId="0" fontId="8" fillId="0" borderId="2" xfId="0" applyFont="1" applyBorder="1"/>
    <xf numFmtId="0" fontId="8" fillId="0" borderId="8" xfId="0" applyFont="1" applyBorder="1" applyAlignment="1">
      <alignment horizontal="justify" vertical="center" wrapText="1"/>
    </xf>
    <xf numFmtId="0" fontId="8" fillId="0" borderId="8" xfId="0" applyFont="1" applyFill="1" applyBorder="1" applyAlignment="1">
      <alignment horizontal="left"/>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1" fillId="0" borderId="8" xfId="0" applyFont="1" applyFill="1" applyBorder="1" applyAlignment="1">
      <alignment horizontal="center" vertical="center"/>
    </xf>
    <xf numFmtId="1" fontId="11" fillId="0" borderId="8" xfId="0" applyNumberFormat="1"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vertical="center" wrapText="1"/>
    </xf>
    <xf numFmtId="1" fontId="8" fillId="0" borderId="8" xfId="0" applyNumberFormat="1" applyFont="1" applyFill="1" applyBorder="1" applyAlignment="1">
      <alignment horizontal="center" vertical="center"/>
    </xf>
    <xf numFmtId="2" fontId="8" fillId="0" borderId="2" xfId="0" applyNumberFormat="1" applyFont="1" applyFill="1" applyBorder="1" applyAlignment="1">
      <alignment horizontal="right" vertical="center"/>
    </xf>
    <xf numFmtId="0" fontId="8" fillId="5" borderId="2" xfId="2" applyNumberFormat="1" applyFont="1" applyFill="1" applyBorder="1" applyAlignment="1">
      <alignment horizontal="left" vertical="center" wrapText="1"/>
    </xf>
    <xf numFmtId="1" fontId="11" fillId="0" borderId="14" xfId="2" applyNumberFormat="1" applyFont="1" applyFill="1" applyBorder="1" applyAlignment="1">
      <alignment horizontal="left" vertical="center" wrapText="1"/>
    </xf>
    <xf numFmtId="0" fontId="22" fillId="0" borderId="2" xfId="0" applyFont="1" applyBorder="1" applyAlignment="1">
      <alignment horizontal="center"/>
    </xf>
    <xf numFmtId="0" fontId="11" fillId="0" borderId="2" xfId="0" applyFont="1" applyBorder="1" applyAlignment="1">
      <alignment horizontal="center"/>
    </xf>
    <xf numFmtId="0" fontId="11"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2" xfId="0" applyFont="1" applyFill="1" applyBorder="1" applyAlignment="1">
      <alignment vertical="center"/>
    </xf>
    <xf numFmtId="49" fontId="8" fillId="6" borderId="2" xfId="0" applyNumberFormat="1" applyFont="1" applyFill="1" applyBorder="1" applyAlignment="1">
      <alignment horizontal="center" vertical="center"/>
    </xf>
    <xf numFmtId="0" fontId="8" fillId="6" borderId="31" xfId="0" applyFont="1" applyFill="1" applyBorder="1" applyAlignment="1">
      <alignment horizontal="center" vertical="center" wrapText="1"/>
    </xf>
    <xf numFmtId="1" fontId="8" fillId="6" borderId="2" xfId="0" applyNumberFormat="1" applyFont="1" applyFill="1" applyBorder="1" applyAlignment="1">
      <alignment horizontal="center" vertical="center"/>
    </xf>
    <xf numFmtId="1" fontId="8" fillId="6" borderId="31" xfId="0" applyNumberFormat="1" applyFont="1" applyFill="1" applyBorder="1" applyAlignment="1">
      <alignment horizontal="center" vertical="center"/>
    </xf>
    <xf numFmtId="0" fontId="11" fillId="6" borderId="2" xfId="0" applyFont="1" applyFill="1" applyBorder="1" applyAlignment="1">
      <alignment vertical="center"/>
    </xf>
    <xf numFmtId="1" fontId="11" fillId="6" borderId="2" xfId="0" applyNumberFormat="1" applyFont="1" applyFill="1" applyBorder="1" applyAlignment="1">
      <alignment vertical="center"/>
    </xf>
    <xf numFmtId="0" fontId="11" fillId="0" borderId="2" xfId="0" applyFont="1" applyFill="1" applyBorder="1" applyAlignment="1">
      <alignment horizontal="left" vertical="center"/>
    </xf>
    <xf numFmtId="1" fontId="11" fillId="0" borderId="4"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21" fillId="0" borderId="0" xfId="0" applyFont="1" applyAlignment="1">
      <alignment horizontal="left"/>
    </xf>
    <xf numFmtId="0" fontId="8"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3" xfId="0" applyFont="1" applyBorder="1" applyAlignment="1">
      <alignment horizontal="left" wrapText="1"/>
    </xf>
    <xf numFmtId="0" fontId="11" fillId="0" borderId="7" xfId="0" applyFont="1" applyBorder="1" applyAlignment="1">
      <alignment horizontal="left" wrapText="1"/>
    </xf>
    <xf numFmtId="0" fontId="11" fillId="0" borderId="31" xfId="0" applyFont="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wrapText="1"/>
    </xf>
    <xf numFmtId="0" fontId="9" fillId="0" borderId="3" xfId="0" applyFont="1" applyBorder="1" applyAlignment="1">
      <alignment wrapText="1"/>
    </xf>
    <xf numFmtId="0" fontId="11" fillId="0" borderId="8" xfId="0" applyFont="1" applyFill="1" applyBorder="1" applyAlignment="1">
      <alignment vertical="center" wrapText="1"/>
    </xf>
    <xf numFmtId="0" fontId="9" fillId="0" borderId="2" xfId="0" applyFont="1" applyBorder="1"/>
    <xf numFmtId="1" fontId="11" fillId="0" borderId="7" xfId="0" applyNumberFormat="1" applyFont="1" applyFill="1" applyBorder="1" applyAlignment="1">
      <alignment horizontal="center" vertical="center"/>
    </xf>
    <xf numFmtId="164" fontId="11" fillId="0" borderId="2" xfId="0" applyNumberFormat="1" applyFont="1" applyBorder="1" applyAlignment="1">
      <alignment vertical="center"/>
    </xf>
    <xf numFmtId="2" fontId="11" fillId="6" borderId="2" xfId="0" applyNumberFormat="1" applyFont="1" applyFill="1" applyBorder="1" applyAlignment="1">
      <alignment horizontal="center" vertical="center"/>
    </xf>
    <xf numFmtId="0" fontId="18" fillId="0" borderId="2" xfId="0" applyFont="1" applyBorder="1" applyAlignment="1">
      <alignment horizontal="center" vertical="center"/>
    </xf>
    <xf numFmtId="0" fontId="17" fillId="0" borderId="2" xfId="0" applyFont="1" applyBorder="1" applyAlignment="1">
      <alignment vertical="center"/>
    </xf>
    <xf numFmtId="1" fontId="8" fillId="6" borderId="2" xfId="0" applyNumberFormat="1" applyFont="1" applyFill="1" applyBorder="1" applyAlignment="1">
      <alignment vertical="center"/>
    </xf>
    <xf numFmtId="1" fontId="11" fillId="0" borderId="2" xfId="0" applyNumberFormat="1" applyFont="1" applyFill="1" applyBorder="1" applyAlignment="1">
      <alignment vertical="center"/>
    </xf>
    <xf numFmtId="1" fontId="11" fillId="0" borderId="2" xfId="0" applyNumberFormat="1" applyFont="1" applyFill="1" applyBorder="1" applyAlignment="1">
      <alignment horizontal="center" vertical="center"/>
    </xf>
    <xf numFmtId="0" fontId="10" fillId="0" borderId="0" xfId="0" applyFont="1" applyAlignment="1">
      <alignment vertical="center"/>
    </xf>
    <xf numFmtId="0" fontId="7" fillId="0" borderId="8" xfId="0" applyFont="1" applyBorder="1" applyAlignment="1">
      <alignment horizontal="left" vertical="center" wrapText="1"/>
    </xf>
    <xf numFmtId="0" fontId="9" fillId="0" borderId="2" xfId="0" applyFont="1" applyBorder="1" applyAlignment="1">
      <alignment vertical="center"/>
    </xf>
    <xf numFmtId="0" fontId="10" fillId="0" borderId="2" xfId="0" applyFont="1" applyBorder="1" applyAlignment="1">
      <alignment vertical="center"/>
    </xf>
    <xf numFmtId="0" fontId="9" fillId="0" borderId="2" xfId="0" applyFont="1" applyBorder="1" applyAlignment="1">
      <alignment horizontal="justify" vertical="center"/>
    </xf>
    <xf numFmtId="0" fontId="5" fillId="6" borderId="8" xfId="0" applyFont="1" applyFill="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xf numFmtId="0" fontId="5" fillId="6" borderId="2" xfId="0" applyFont="1" applyFill="1" applyBorder="1" applyAlignment="1">
      <alignment horizontal="left"/>
    </xf>
    <xf numFmtId="0" fontId="5" fillId="6" borderId="8" xfId="0" applyFont="1" applyFill="1" applyBorder="1" applyAlignment="1">
      <alignment horizontal="left" wrapText="1"/>
    </xf>
    <xf numFmtId="0" fontId="5" fillId="6" borderId="2" xfId="0" applyFont="1" applyFill="1" applyBorder="1" applyAlignment="1">
      <alignment horizontal="left" wrapText="1"/>
    </xf>
    <xf numFmtId="49" fontId="5" fillId="6" borderId="2" xfId="0" applyNumberFormat="1" applyFont="1" applyFill="1" applyBorder="1" applyAlignment="1">
      <alignment horizontal="center" wrapText="1"/>
    </xf>
    <xf numFmtId="0" fontId="5" fillId="6" borderId="2" xfId="0" applyFont="1" applyFill="1" applyBorder="1" applyAlignment="1">
      <alignment horizontal="center" wrapText="1"/>
    </xf>
    <xf numFmtId="0" fontId="5" fillId="6" borderId="2" xfId="0" applyFont="1" applyFill="1" applyBorder="1" applyAlignment="1">
      <alignment wrapText="1"/>
    </xf>
    <xf numFmtId="49" fontId="5" fillId="0" borderId="2" xfId="0" applyNumberFormat="1" applyFont="1" applyBorder="1" applyAlignment="1">
      <alignment horizontal="center" wrapText="1"/>
    </xf>
    <xf numFmtId="0" fontId="5" fillId="0" borderId="2" xfId="0" applyFont="1" applyBorder="1" applyAlignment="1">
      <alignment horizontal="left" wrapText="1"/>
    </xf>
    <xf numFmtId="0" fontId="5" fillId="0" borderId="2" xfId="0" applyFont="1" applyBorder="1" applyAlignment="1">
      <alignment wrapText="1"/>
    </xf>
    <xf numFmtId="0" fontId="5" fillId="0" borderId="8" xfId="0" applyFont="1" applyBorder="1" applyAlignment="1">
      <alignment horizontal="left" wrapText="1"/>
    </xf>
    <xf numFmtId="0" fontId="21" fillId="0" borderId="2" xfId="0" applyFont="1" applyBorder="1" applyAlignment="1">
      <alignment wrapText="1"/>
    </xf>
    <xf numFmtId="0" fontId="5" fillId="0" borderId="2" xfId="0" applyFont="1" applyFill="1" applyBorder="1" applyAlignment="1">
      <alignment wrapText="1"/>
    </xf>
    <xf numFmtId="0" fontId="21" fillId="0" borderId="8" xfId="0" applyFont="1" applyBorder="1" applyAlignment="1">
      <alignment wrapText="1"/>
    </xf>
    <xf numFmtId="165" fontId="29" fillId="0" borderId="30" xfId="0" applyNumberFormat="1" applyFont="1" applyBorder="1" applyAlignment="1">
      <alignment horizontal="center"/>
    </xf>
    <xf numFmtId="0" fontId="21" fillId="0" borderId="2" xfId="0" applyFont="1" applyBorder="1" applyAlignment="1">
      <alignment vertical="center" wrapText="1"/>
    </xf>
    <xf numFmtId="0" fontId="5" fillId="0" borderId="2" xfId="0" applyFont="1" applyFill="1" applyBorder="1" applyAlignment="1">
      <alignment horizontal="left" wrapText="1"/>
    </xf>
    <xf numFmtId="0" fontId="5" fillId="0" borderId="2" xfId="0" applyFont="1" applyBorder="1" applyAlignment="1">
      <alignment vertical="center"/>
    </xf>
    <xf numFmtId="0" fontId="5" fillId="0" borderId="2" xfId="0" applyFont="1" applyFill="1" applyBorder="1" applyAlignment="1">
      <alignment horizontal="left" vertical="center"/>
    </xf>
    <xf numFmtId="0" fontId="21" fillId="0" borderId="8" xfId="0" applyFont="1" applyBorder="1" applyAlignment="1">
      <alignment vertical="center" wrapText="1"/>
    </xf>
    <xf numFmtId="0" fontId="21" fillId="0" borderId="0" xfId="0" applyFont="1" applyBorder="1" applyAlignment="1">
      <alignment horizontal="center" shrinkToFit="1"/>
    </xf>
    <xf numFmtId="0" fontId="8" fillId="6" borderId="31" xfId="0" applyFont="1" applyFill="1" applyBorder="1" applyAlignment="1">
      <alignment horizontal="center" vertical="center"/>
    </xf>
    <xf numFmtId="0" fontId="11" fillId="0" borderId="4" xfId="0" applyFont="1" applyBorder="1" applyAlignment="1">
      <alignment horizontal="left"/>
    </xf>
    <xf numFmtId="0" fontId="11" fillId="0" borderId="4" xfId="0" applyFont="1" applyBorder="1" applyAlignment="1">
      <alignment horizontal="left" wrapText="1"/>
    </xf>
    <xf numFmtId="0" fontId="8" fillId="0" borderId="6" xfId="0" applyFont="1" applyBorder="1" applyAlignment="1">
      <alignment horizontal="left"/>
    </xf>
    <xf numFmtId="0" fontId="9" fillId="0" borderId="34" xfId="0" applyFont="1" applyBorder="1" applyAlignment="1">
      <alignment wrapText="1"/>
    </xf>
    <xf numFmtId="0" fontId="10" fillId="0" borderId="2" xfId="0" applyFont="1" applyBorder="1" applyAlignment="1">
      <alignment vertical="center" wrapText="1"/>
    </xf>
    <xf numFmtId="0" fontId="7" fillId="0" borderId="2" xfId="0" applyFont="1" applyBorder="1" applyAlignment="1">
      <alignment vertical="center" wrapText="1"/>
    </xf>
    <xf numFmtId="0" fontId="11" fillId="6" borderId="31" xfId="0" applyFont="1" applyFill="1" applyBorder="1" applyAlignment="1">
      <alignment horizontal="center" vertical="center" wrapText="1"/>
    </xf>
    <xf numFmtId="0" fontId="8" fillId="0" borderId="4" xfId="0" applyFont="1" applyBorder="1" applyAlignment="1">
      <alignment horizontal="left"/>
    </xf>
    <xf numFmtId="0" fontId="8" fillId="0" borderId="6" xfId="0" applyFont="1" applyFill="1" applyBorder="1" applyAlignment="1">
      <alignment horizontal="left"/>
    </xf>
    <xf numFmtId="0" fontId="8" fillId="0" borderId="4" xfId="0" applyFont="1" applyFill="1" applyBorder="1" applyAlignment="1">
      <alignment horizontal="left"/>
    </xf>
    <xf numFmtId="0" fontId="8" fillId="0" borderId="34" xfId="0" applyFont="1" applyFill="1" applyBorder="1" applyAlignment="1">
      <alignment horizontal="left"/>
    </xf>
    <xf numFmtId="0" fontId="41" fillId="0" borderId="0" xfId="0" applyFont="1"/>
    <xf numFmtId="0" fontId="21" fillId="0" borderId="2" xfId="0" applyFont="1" applyBorder="1"/>
    <xf numFmtId="0" fontId="39" fillId="0" borderId="2" xfId="0" applyFont="1" applyBorder="1" applyAlignment="1">
      <alignment wrapText="1"/>
    </xf>
    <xf numFmtId="0" fontId="5" fillId="0" borderId="2" xfId="0" applyFont="1" applyBorder="1" applyAlignment="1">
      <alignment vertical="top" wrapText="1"/>
    </xf>
    <xf numFmtId="0" fontId="21" fillId="0" borderId="0" xfId="0" applyFont="1" applyAlignment="1">
      <alignment horizontal="left"/>
    </xf>
    <xf numFmtId="0" fontId="8" fillId="0" borderId="34" xfId="0" applyFont="1" applyBorder="1" applyAlignment="1">
      <alignment wrapText="1"/>
    </xf>
    <xf numFmtId="0" fontId="8" fillId="0" borderId="8" xfId="0" applyFont="1" applyBorder="1" applyAlignment="1">
      <alignment wrapText="1"/>
    </xf>
    <xf numFmtId="0" fontId="10" fillId="0" borderId="8" xfId="0" applyFont="1" applyBorder="1" applyAlignment="1">
      <alignment wrapText="1"/>
    </xf>
    <xf numFmtId="0" fontId="7" fillId="0" borderId="6" xfId="0" applyFont="1" applyBorder="1" applyAlignment="1">
      <alignment vertical="center" wrapText="1"/>
    </xf>
    <xf numFmtId="0" fontId="39" fillId="0" borderId="6" xfId="0" applyFont="1" applyBorder="1" applyAlignment="1">
      <alignment vertical="center" wrapText="1"/>
    </xf>
    <xf numFmtId="0" fontId="5" fillId="0" borderId="2" xfId="0" applyNumberFormat="1" applyFont="1" applyBorder="1" applyAlignment="1">
      <alignment horizontal="center" vertical="center"/>
    </xf>
    <xf numFmtId="0" fontId="5" fillId="0" borderId="2" xfId="0" applyFont="1" applyBorder="1" applyAlignment="1">
      <alignment horizontal="right" vertical="center" wrapText="1"/>
    </xf>
    <xf numFmtId="0" fontId="5" fillId="0" borderId="6" xfId="0" applyFont="1" applyBorder="1" applyAlignment="1">
      <alignment horizontal="left" vertical="top" wrapText="1"/>
    </xf>
    <xf numFmtId="0" fontId="11" fillId="10" borderId="4" xfId="0" applyFont="1" applyFill="1" applyBorder="1" applyAlignment="1">
      <alignment horizontal="left" vertical="center"/>
    </xf>
    <xf numFmtId="0" fontId="11" fillId="10" borderId="4" xfId="0" applyFont="1" applyFill="1" applyBorder="1" applyAlignment="1">
      <alignment horizontal="left" vertical="center" wrapText="1"/>
    </xf>
    <xf numFmtId="0" fontId="11" fillId="10" borderId="4" xfId="0" applyFont="1" applyFill="1" applyBorder="1" applyAlignment="1">
      <alignment horizontal="center" vertical="center" wrapText="1"/>
    </xf>
    <xf numFmtId="0" fontId="11" fillId="10" borderId="4" xfId="0" applyFont="1" applyFill="1" applyBorder="1" applyAlignment="1">
      <alignment horizontal="center" vertical="center"/>
    </xf>
    <xf numFmtId="1" fontId="11" fillId="10" borderId="4" xfId="0" applyNumberFormat="1" applyFont="1" applyFill="1" applyBorder="1" applyAlignment="1">
      <alignment horizontal="center" vertical="center"/>
    </xf>
    <xf numFmtId="0" fontId="8" fillId="10" borderId="2" xfId="0" applyFont="1" applyFill="1" applyBorder="1" applyAlignment="1">
      <alignment horizontal="left"/>
    </xf>
    <xf numFmtId="0" fontId="8" fillId="10" borderId="2" xfId="0" applyFont="1" applyFill="1" applyBorder="1" applyAlignment="1">
      <alignment horizontal="left" wrapText="1"/>
    </xf>
    <xf numFmtId="0" fontId="8" fillId="10" borderId="2" xfId="0" applyFont="1" applyFill="1" applyBorder="1" applyAlignment="1">
      <alignment horizontal="center"/>
    </xf>
    <xf numFmtId="49" fontId="8" fillId="10" borderId="2" xfId="0" applyNumberFormat="1" applyFont="1" applyFill="1" applyBorder="1" applyAlignment="1">
      <alignment horizontal="center"/>
    </xf>
    <xf numFmtId="1" fontId="8" fillId="10" borderId="2" xfId="0" applyNumberFormat="1" applyFont="1" applyFill="1" applyBorder="1" applyAlignment="1">
      <alignment horizontal="center" vertical="center"/>
    </xf>
    <xf numFmtId="0" fontId="8" fillId="10" borderId="2" xfId="0" applyFont="1" applyFill="1" applyBorder="1" applyAlignment="1">
      <alignment horizontal="center" vertical="center"/>
    </xf>
    <xf numFmtId="0" fontId="8" fillId="10" borderId="2" xfId="0" applyFont="1" applyFill="1" applyBorder="1" applyAlignment="1">
      <alignment horizontal="left" vertical="center" wrapText="1"/>
    </xf>
    <xf numFmtId="0" fontId="8" fillId="10" borderId="2" xfId="0" applyFont="1" applyFill="1" applyBorder="1" applyAlignment="1">
      <alignment vertical="center" wrapText="1"/>
    </xf>
    <xf numFmtId="1" fontId="11" fillId="10" borderId="6" xfId="0" applyNumberFormat="1" applyFont="1" applyFill="1" applyBorder="1" applyAlignment="1">
      <alignment horizontal="center" vertical="center"/>
    </xf>
    <xf numFmtId="1" fontId="11" fillId="10" borderId="2" xfId="0" applyNumberFormat="1" applyFont="1" applyFill="1" applyBorder="1" applyAlignment="1">
      <alignment horizontal="center" vertical="center"/>
    </xf>
    <xf numFmtId="0" fontId="8" fillId="10" borderId="2" xfId="0" applyFont="1" applyFill="1" applyBorder="1" applyAlignment="1">
      <alignment vertical="center"/>
    </xf>
    <xf numFmtId="0" fontId="11" fillId="10" borderId="2" xfId="0" applyFont="1" applyFill="1" applyBorder="1" applyAlignment="1">
      <alignment horizontal="center" vertical="center"/>
    </xf>
    <xf numFmtId="2" fontId="11" fillId="10" borderId="2" xfId="0" applyNumberFormat="1" applyFont="1" applyFill="1" applyBorder="1" applyAlignment="1">
      <alignment horizontal="center" vertical="center"/>
    </xf>
    <xf numFmtId="0" fontId="38" fillId="0" borderId="2" xfId="0" applyFont="1" applyBorder="1" applyAlignment="1">
      <alignment horizontal="center"/>
    </xf>
    <xf numFmtId="0" fontId="5" fillId="6" borderId="2" xfId="0" applyFont="1" applyFill="1" applyBorder="1" applyAlignment="1">
      <alignment vertical="center" wrapText="1"/>
    </xf>
    <xf numFmtId="0" fontId="5" fillId="0" borderId="2" xfId="0" applyFont="1" applyBorder="1"/>
    <xf numFmtId="0" fontId="5" fillId="0" borderId="2" xfId="0" applyFont="1" applyBorder="1" applyAlignment="1">
      <alignment vertical="center" wrapText="1"/>
    </xf>
    <xf numFmtId="0" fontId="11" fillId="6" borderId="2" xfId="0" applyFont="1" applyFill="1" applyBorder="1" applyAlignment="1">
      <alignment horizontal="center" vertical="center" wrapText="1"/>
    </xf>
    <xf numFmtId="0" fontId="9" fillId="0" borderId="0" xfId="0" applyFont="1" applyBorder="1" applyAlignment="1">
      <alignment horizontal="center"/>
    </xf>
    <xf numFmtId="0" fontId="32" fillId="0" borderId="0" xfId="0" applyFont="1" applyAlignment="1">
      <alignment horizontal="left" wrapText="1"/>
    </xf>
    <xf numFmtId="14" fontId="9" fillId="0" borderId="30" xfId="0" applyNumberFormat="1" applyFont="1" applyBorder="1" applyAlignment="1">
      <alignment horizontal="center"/>
    </xf>
    <xf numFmtId="0" fontId="9" fillId="0" borderId="30" xfId="0" applyFont="1" applyBorder="1" applyAlignment="1">
      <alignment horizontal="center"/>
    </xf>
    <xf numFmtId="0" fontId="34" fillId="0" borderId="0" xfId="0" applyFont="1" applyBorder="1" applyAlignment="1">
      <alignment horizontal="center"/>
    </xf>
    <xf numFmtId="43" fontId="35" fillId="0" borderId="0" xfId="4" applyFont="1" applyBorder="1" applyAlignment="1">
      <alignment horizontal="left" vertical="center" wrapText="1"/>
    </xf>
    <xf numFmtId="43" fontId="9" fillId="0" borderId="0" xfId="4" applyFont="1" applyBorder="1" applyAlignment="1">
      <alignment horizontal="left" vertical="center" wrapText="1"/>
    </xf>
    <xf numFmtId="0" fontId="9" fillId="0" borderId="30"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left" wrapText="1"/>
    </xf>
    <xf numFmtId="0" fontId="32" fillId="0" borderId="0" xfId="0" applyFont="1" applyBorder="1" applyAlignment="1">
      <alignment horizontal="left"/>
    </xf>
    <xf numFmtId="0" fontId="21" fillId="0" borderId="0" xfId="0" applyFont="1" applyBorder="1" applyAlignment="1">
      <alignment horizontal="center"/>
    </xf>
    <xf numFmtId="0" fontId="31" fillId="0" borderId="0" xfId="0" applyFont="1" applyBorder="1" applyAlignment="1">
      <alignment horizontal="left"/>
    </xf>
    <xf numFmtId="43" fontId="13" fillId="0" borderId="0" xfId="4" applyFont="1" applyAlignment="1">
      <alignment vertical="center"/>
    </xf>
    <xf numFmtId="0" fontId="21" fillId="0" borderId="30" xfId="0" applyFont="1" applyBorder="1" applyAlignment="1">
      <alignment horizontal="center" shrinkToFit="1"/>
    </xf>
    <xf numFmtId="0" fontId="11" fillId="0" borderId="0" xfId="0" applyFont="1" applyBorder="1" applyAlignment="1">
      <alignment horizontal="center" vertical="center"/>
    </xf>
    <xf numFmtId="0" fontId="33" fillId="0" borderId="0" xfId="0" applyFont="1" applyBorder="1" applyAlignment="1">
      <alignment horizontal="center" vertical="center"/>
    </xf>
    <xf numFmtId="0" fontId="7" fillId="0" borderId="0" xfId="0" applyFont="1" applyAlignment="1">
      <alignment vertical="center"/>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9" fillId="0" borderId="30" xfId="0" applyFont="1" applyBorder="1" applyAlignment="1">
      <alignment horizontal="left"/>
    </xf>
    <xf numFmtId="43" fontId="32" fillId="0" borderId="0" xfId="4" applyFont="1" applyBorder="1" applyAlignment="1">
      <alignment horizontal="left" wrapText="1"/>
    </xf>
    <xf numFmtId="0" fontId="30" fillId="0" borderId="33" xfId="0" applyFont="1" applyBorder="1" applyAlignment="1">
      <alignment horizontal="lef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15" fillId="0" borderId="0" xfId="0" applyFont="1" applyBorder="1" applyAlignment="1">
      <alignment horizontal="center" vertical="center"/>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2" xfId="0" applyFont="1" applyFill="1" applyBorder="1" applyAlignment="1">
      <alignment horizontal="center" vertical="center" wrapText="1"/>
    </xf>
    <xf numFmtId="43" fontId="5" fillId="0" borderId="2" xfId="4" applyFont="1" applyFill="1" applyBorder="1" applyAlignment="1">
      <alignment horizontal="center" vertical="center" textRotation="90" wrapText="1"/>
    </xf>
    <xf numFmtId="0" fontId="15" fillId="0" borderId="2" xfId="0" applyFont="1" applyBorder="1" applyAlignment="1">
      <alignment horizontal="center" vertical="center" textRotation="90" wrapText="1"/>
    </xf>
    <xf numFmtId="0" fontId="5" fillId="0" borderId="0" xfId="0" applyFont="1" applyAlignment="1">
      <alignment horizontal="left" vertical="center" wrapText="1"/>
    </xf>
    <xf numFmtId="0" fontId="11" fillId="0" borderId="2" xfId="0" applyFont="1" applyFill="1" applyBorder="1" applyAlignment="1">
      <alignment horizontal="left"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1" fontId="11" fillId="0" borderId="4"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6"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1" fillId="0" borderId="3" xfId="0" applyNumberFormat="1" applyFont="1" applyBorder="1" applyAlignment="1">
      <alignment horizontal="center" vertical="center"/>
    </xf>
    <xf numFmtId="1" fontId="11" fillId="0" borderId="35"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11" fillId="0" borderId="36" xfId="0" applyNumberFormat="1" applyFont="1" applyBorder="1" applyAlignment="1">
      <alignment horizontal="center" vertical="center"/>
    </xf>
    <xf numFmtId="1" fontId="11" fillId="0" borderId="34" xfId="0" applyNumberFormat="1" applyFont="1" applyBorder="1" applyAlignment="1">
      <alignment horizontal="center" vertical="center"/>
    </xf>
    <xf numFmtId="1" fontId="11" fillId="0" borderId="37"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1" fontId="11" fillId="0" borderId="4" xfId="0" applyNumberFormat="1" applyFont="1" applyBorder="1" applyAlignment="1">
      <alignment horizontal="center" vertical="center"/>
    </xf>
    <xf numFmtId="1" fontId="11"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6" fillId="0" borderId="0" xfId="0" applyFont="1" applyAlignment="1">
      <alignment horizontal="center" vertical="center" wrapText="1"/>
    </xf>
    <xf numFmtId="41" fontId="5" fillId="0" borderId="2" xfId="0" applyNumberFormat="1" applyFont="1" applyBorder="1" applyAlignment="1">
      <alignment horizontal="center" vertical="top" wrapText="1"/>
    </xf>
    <xf numFmtId="0" fontId="36" fillId="0" borderId="0" xfId="0" applyFont="1" applyAlignment="1">
      <alignment horizontal="left" vertical="top" wrapText="1"/>
    </xf>
    <xf numFmtId="0" fontId="5" fillId="0" borderId="0" xfId="0" applyFont="1" applyAlignment="1">
      <alignment horizontal="left" vertical="top" wrapText="1"/>
    </xf>
    <xf numFmtId="0" fontId="15" fillId="0" borderId="2" xfId="0" applyFont="1" applyBorder="1" applyAlignment="1">
      <alignment horizontal="left" vertical="top" wrapText="1"/>
    </xf>
    <xf numFmtId="0" fontId="5" fillId="0" borderId="2" xfId="0" applyNumberFormat="1" applyFont="1" applyBorder="1" applyAlignment="1">
      <alignment horizontal="right" vertical="top" wrapText="1"/>
    </xf>
    <xf numFmtId="41" fontId="15" fillId="0" borderId="2" xfId="0" applyNumberFormat="1" applyFont="1" applyBorder="1" applyAlignment="1">
      <alignment horizontal="right"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0" fontId="5" fillId="0" borderId="2" xfId="0" applyFont="1" applyBorder="1" applyAlignment="1">
      <alignment horizontal="left" vertical="top" wrapText="1"/>
    </xf>
    <xf numFmtId="0" fontId="21" fillId="0" borderId="0" xfId="0" applyFont="1" applyAlignment="1">
      <alignment horizontal="left" vertical="center" wrapText="1"/>
    </xf>
    <xf numFmtId="0" fontId="5" fillId="0" borderId="30" xfId="0" applyFont="1" applyBorder="1" applyAlignment="1">
      <alignment horizontal="center"/>
    </xf>
    <xf numFmtId="14" fontId="5" fillId="0" borderId="30" xfId="0" applyNumberFormat="1" applyFont="1" applyBorder="1" applyAlignment="1">
      <alignment horizontal="left"/>
    </xf>
    <xf numFmtId="0" fontId="15" fillId="0" borderId="0" xfId="0" applyFont="1" applyAlignment="1">
      <alignment horizontal="left" vertical="top" wrapText="1"/>
    </xf>
    <xf numFmtId="0" fontId="5" fillId="0" borderId="0" xfId="0" applyFont="1" applyAlignment="1">
      <alignment vertical="top" wrapText="1"/>
    </xf>
    <xf numFmtId="0" fontId="15" fillId="0" borderId="2" xfId="0" applyFont="1" applyBorder="1" applyAlignment="1">
      <alignment horizontal="left"/>
    </xf>
    <xf numFmtId="0" fontId="20" fillId="0" borderId="2" xfId="0" applyFont="1" applyBorder="1" applyAlignment="1">
      <alignment horizontal="center" vertical="center"/>
    </xf>
    <xf numFmtId="0" fontId="5" fillId="0" borderId="2" xfId="0" applyFont="1" applyBorder="1" applyAlignment="1">
      <alignment horizontal="center" vertical="top" wrapText="1"/>
    </xf>
    <xf numFmtId="0" fontId="20" fillId="0" borderId="8" xfId="0" applyFont="1" applyBorder="1" applyAlignment="1">
      <alignment horizontal="center" vertical="center"/>
    </xf>
    <xf numFmtId="0" fontId="20" fillId="0" borderId="32" xfId="0" applyFont="1" applyBorder="1" applyAlignment="1">
      <alignment horizontal="center" vertical="center"/>
    </xf>
    <xf numFmtId="0" fontId="20" fillId="0" borderId="31" xfId="0" applyFont="1" applyBorder="1" applyAlignment="1">
      <alignment horizontal="center" vertical="center"/>
    </xf>
    <xf numFmtId="0" fontId="15" fillId="0" borderId="2" xfId="0" applyFont="1" applyBorder="1" applyAlignment="1">
      <alignment horizontal="center" vertical="top" wrapText="1"/>
    </xf>
    <xf numFmtId="0" fontId="19" fillId="0" borderId="0" xfId="0" applyFont="1" applyAlignment="1">
      <alignment horizontal="left" vertical="top" wrapText="1"/>
    </xf>
    <xf numFmtId="0" fontId="15" fillId="0" borderId="4" xfId="0" applyFont="1" applyBorder="1" applyAlignment="1">
      <alignment horizontal="left" vertical="top" wrapText="1"/>
    </xf>
    <xf numFmtId="0" fontId="5" fillId="6" borderId="0" xfId="0" applyFont="1" applyFill="1" applyBorder="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Border="1" applyAlignment="1">
      <alignment horizontal="left" vertical="center" wrapText="1"/>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5" fillId="0" borderId="0" xfId="0" applyFont="1" applyAlignment="1">
      <alignment horizontal="left"/>
    </xf>
    <xf numFmtId="0" fontId="21" fillId="0" borderId="0" xfId="0" applyFont="1" applyAlignment="1">
      <alignment horizontal="left" vertical="top" wrapText="1"/>
    </xf>
    <xf numFmtId="43" fontId="15" fillId="0" borderId="2" xfId="4" applyFont="1" applyFill="1" applyBorder="1" applyAlignment="1">
      <alignment horizontal="center" vertical="top" wrapText="1"/>
    </xf>
    <xf numFmtId="0" fontId="20" fillId="0" borderId="2" xfId="0" applyFont="1" applyBorder="1" applyAlignment="1">
      <alignment horizontal="center"/>
    </xf>
    <xf numFmtId="41" fontId="5" fillId="0" borderId="2" xfId="4" applyNumberFormat="1" applyFont="1" applyFill="1" applyBorder="1" applyAlignment="1">
      <alignment horizontal="center" vertical="top" wrapText="1"/>
    </xf>
    <xf numFmtId="0" fontId="15" fillId="0" borderId="0" xfId="0" applyFont="1" applyAlignment="1">
      <alignment horizontal="left"/>
    </xf>
    <xf numFmtId="0" fontId="5" fillId="0" borderId="0" xfId="0" applyFont="1" applyAlignment="1">
      <alignment horizontal="left" vertical="center"/>
    </xf>
    <xf numFmtId="41" fontId="15" fillId="0" borderId="2" xfId="4" applyNumberFormat="1" applyFont="1" applyFill="1" applyBorder="1" applyAlignment="1">
      <alignment vertical="center" wrapText="1"/>
    </xf>
    <xf numFmtId="0" fontId="15" fillId="0" borderId="2" xfId="0" applyFont="1" applyBorder="1" applyAlignment="1">
      <alignment horizontal="center" vertical="center" wrapText="1"/>
    </xf>
    <xf numFmtId="0" fontId="5" fillId="0" borderId="0" xfId="0" applyFont="1" applyAlignment="1">
      <alignment horizontal="left" vertical="top"/>
    </xf>
    <xf numFmtId="0" fontId="15" fillId="0" borderId="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7" xfId="0" applyFont="1" applyBorder="1" applyAlignment="1">
      <alignment horizontal="center" vertical="center" wrapText="1"/>
    </xf>
    <xf numFmtId="41" fontId="5" fillId="0" borderId="2" xfId="4" applyNumberFormat="1" applyFont="1" applyFill="1" applyBorder="1" applyAlignment="1">
      <alignment horizontal="center" wrapText="1"/>
    </xf>
    <xf numFmtId="41" fontId="5" fillId="0" borderId="8" xfId="0" applyNumberFormat="1" applyFont="1" applyBorder="1" applyAlignment="1">
      <alignment horizontal="center" vertical="top" wrapText="1"/>
    </xf>
    <xf numFmtId="41" fontId="5" fillId="0" borderId="32" xfId="0" applyNumberFormat="1" applyFont="1" applyBorder="1" applyAlignment="1">
      <alignment horizontal="center" vertical="top" wrapText="1"/>
    </xf>
    <xf numFmtId="41" fontId="5" fillId="0" borderId="31" xfId="0" applyNumberFormat="1" applyFont="1" applyBorder="1" applyAlignment="1">
      <alignment horizontal="center" vertical="top" wrapText="1"/>
    </xf>
    <xf numFmtId="41" fontId="20" fillId="0" borderId="2" xfId="0" applyNumberFormat="1" applyFont="1" applyBorder="1" applyAlignment="1"/>
    <xf numFmtId="0" fontId="20" fillId="0" borderId="2" xfId="0" applyFont="1" applyBorder="1" applyAlignment="1"/>
    <xf numFmtId="0" fontId="5" fillId="0" borderId="4" xfId="0" applyFont="1" applyBorder="1" applyAlignment="1">
      <alignment horizontal="left" vertical="top" wrapText="1"/>
    </xf>
    <xf numFmtId="0" fontId="15" fillId="9" borderId="2" xfId="0" applyFont="1" applyFill="1" applyBorder="1" applyAlignment="1">
      <alignment horizontal="center" vertical="top"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21" fillId="0" borderId="2" xfId="0" applyFont="1" applyBorder="1" applyAlignment="1">
      <alignment horizontal="left" vertical="center" wrapText="1"/>
    </xf>
    <xf numFmtId="0" fontId="5" fillId="0" borderId="32" xfId="0" applyFont="1" applyBorder="1" applyAlignment="1">
      <alignment horizontal="left" vertical="top" wrapText="1"/>
    </xf>
    <xf numFmtId="0" fontId="5" fillId="0" borderId="8" xfId="0" applyFont="1" applyBorder="1" applyAlignment="1">
      <alignment horizontal="left" vertical="top" wrapText="1"/>
    </xf>
    <xf numFmtId="0" fontId="5" fillId="0" borderId="31" xfId="0" applyFont="1" applyBorder="1" applyAlignment="1">
      <alignment horizontal="left" vertical="top" wrapText="1"/>
    </xf>
    <xf numFmtId="0" fontId="5" fillId="0" borderId="2" xfId="0" applyFont="1" applyBorder="1" applyAlignment="1">
      <alignment horizontal="left" vertical="center" wrapText="1"/>
    </xf>
    <xf numFmtId="0" fontId="5" fillId="6" borderId="2" xfId="0" applyFont="1" applyFill="1" applyBorder="1" applyAlignment="1">
      <alignment horizontal="left" vertical="center" wrapText="1"/>
    </xf>
    <xf numFmtId="0" fontId="5" fillId="0" borderId="2" xfId="0" applyNumberFormat="1" applyFont="1" applyBorder="1" applyAlignment="1">
      <alignment horizontal="right" wrapText="1"/>
    </xf>
    <xf numFmtId="41" fontId="20" fillId="0" borderId="2" xfId="0" applyNumberFormat="1" applyFont="1" applyBorder="1" applyAlignment="1">
      <alignment horizontal="right"/>
    </xf>
    <xf numFmtId="0" fontId="20" fillId="0" borderId="2" xfId="0" applyFont="1" applyBorder="1" applyAlignment="1">
      <alignment horizontal="right"/>
    </xf>
    <xf numFmtId="0" fontId="15" fillId="0" borderId="8" xfId="0" applyFont="1" applyBorder="1" applyAlignment="1">
      <alignment horizontal="left" vertical="top" wrapText="1"/>
    </xf>
    <xf numFmtId="0" fontId="15" fillId="0" borderId="32" xfId="0" applyFont="1" applyBorder="1" applyAlignment="1">
      <alignment horizontal="left" vertical="top" wrapText="1"/>
    </xf>
    <xf numFmtId="0" fontId="15" fillId="0" borderId="31" xfId="0" applyFont="1" applyBorder="1" applyAlignment="1">
      <alignment horizontal="left" vertical="top"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38" fillId="0" borderId="2" xfId="0" applyFont="1" applyBorder="1" applyAlignment="1">
      <alignment horizontal="center"/>
    </xf>
    <xf numFmtId="0" fontId="11" fillId="0" borderId="2" xfId="0" applyFont="1" applyBorder="1" applyAlignment="1">
      <alignment vertical="center" wrapText="1"/>
    </xf>
  </cellXfs>
  <cellStyles count="9">
    <cellStyle name="Вывод" xfId="3" builtinId="21"/>
    <cellStyle name="Нейтральный" xfId="2" builtinId="28"/>
    <cellStyle name="Обычный" xfId="0" builtinId="0"/>
    <cellStyle name="Обычный 2" xfId="6"/>
    <cellStyle name="Обычный 3" xfId="7"/>
    <cellStyle name="Обычный 4" xfId="8"/>
    <cellStyle name="Обычный 5" xfId="5"/>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WhiteSpace="0" view="pageBreakPreview" topLeftCell="A19" zoomScaleNormal="100" zoomScaleSheetLayoutView="100" workbookViewId="0">
      <selection activeCell="D35" sqref="D35:I35"/>
    </sheetView>
  </sheetViews>
  <sheetFormatPr defaultRowHeight="18" x14ac:dyDescent="0.25"/>
  <cols>
    <col min="1" max="3" width="9.140625" style="1"/>
    <col min="4" max="4" width="14.28515625" style="1" customWidth="1"/>
    <col min="5" max="5" width="10.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A1" s="76"/>
      <c r="B1" s="76"/>
      <c r="C1" s="76"/>
      <c r="D1" s="76"/>
      <c r="E1" s="76"/>
      <c r="F1" s="77"/>
      <c r="G1" s="80"/>
      <c r="H1" s="80"/>
      <c r="I1" s="80"/>
      <c r="J1" s="76"/>
      <c r="L1" s="255" t="s">
        <v>132</v>
      </c>
      <c r="M1" s="255"/>
      <c r="N1" s="255"/>
      <c r="O1" s="76"/>
    </row>
    <row r="2" spans="1:15" x14ac:dyDescent="0.25">
      <c r="A2" s="76"/>
      <c r="B2" s="76"/>
      <c r="C2" s="76"/>
      <c r="D2" s="76"/>
      <c r="E2" s="76"/>
      <c r="F2" s="76"/>
      <c r="G2" s="78"/>
      <c r="H2" s="78"/>
      <c r="I2" s="78"/>
      <c r="J2" s="76"/>
      <c r="K2" s="84"/>
      <c r="L2" s="255" t="s">
        <v>133</v>
      </c>
      <c r="M2" s="255"/>
      <c r="N2" s="255"/>
      <c r="O2" s="76"/>
    </row>
    <row r="3" spans="1:15" x14ac:dyDescent="0.25">
      <c r="A3" s="76"/>
      <c r="B3" s="76"/>
      <c r="C3" s="76"/>
      <c r="D3" s="76"/>
      <c r="E3" s="76"/>
      <c r="F3" s="84"/>
      <c r="G3" s="84"/>
      <c r="H3" s="84"/>
      <c r="I3" s="84"/>
      <c r="J3" s="76"/>
      <c r="K3" s="76"/>
      <c r="L3" s="255" t="s">
        <v>134</v>
      </c>
      <c r="M3" s="255"/>
      <c r="N3" s="255"/>
      <c r="O3" s="76"/>
    </row>
    <row r="4" spans="1:15" x14ac:dyDescent="0.25">
      <c r="A4" s="76"/>
      <c r="B4" s="76"/>
      <c r="C4" s="76"/>
      <c r="D4" s="76"/>
      <c r="E4" s="76"/>
      <c r="F4" s="76"/>
      <c r="G4" s="76"/>
      <c r="H4" s="76"/>
      <c r="I4" s="76"/>
      <c r="J4" s="76"/>
      <c r="K4" s="76"/>
      <c r="L4" s="86"/>
      <c r="M4" s="86"/>
      <c r="N4" s="86"/>
      <c r="O4" s="76"/>
    </row>
    <row r="5" spans="1:15" x14ac:dyDescent="0.25">
      <c r="A5" s="76"/>
      <c r="B5" s="76"/>
      <c r="C5" s="76"/>
      <c r="D5" s="76"/>
      <c r="E5" s="76"/>
      <c r="F5" s="84"/>
      <c r="G5" s="84"/>
      <c r="H5" s="84"/>
      <c r="I5" s="84"/>
      <c r="J5" s="76"/>
      <c r="K5" s="76"/>
      <c r="L5" s="76"/>
      <c r="M5" s="76"/>
      <c r="N5" s="76"/>
      <c r="O5" s="76"/>
    </row>
    <row r="6" spans="1:15" ht="23.25" x14ac:dyDescent="0.25">
      <c r="A6" s="76"/>
      <c r="B6" s="76"/>
      <c r="C6" s="76"/>
      <c r="D6" s="76"/>
      <c r="E6" s="76"/>
      <c r="F6" s="271" t="s">
        <v>74</v>
      </c>
      <c r="G6" s="271"/>
      <c r="H6" s="271"/>
      <c r="I6" s="271"/>
      <c r="J6" s="271"/>
      <c r="K6" s="76"/>
      <c r="L6" s="76"/>
      <c r="M6" s="76"/>
      <c r="N6" s="76"/>
      <c r="O6" s="76"/>
    </row>
    <row r="7" spans="1:15" x14ac:dyDescent="0.25">
      <c r="A7" s="76"/>
      <c r="B7" s="76"/>
      <c r="C7" s="76"/>
      <c r="D7" s="76"/>
      <c r="E7" s="266" t="s">
        <v>135</v>
      </c>
      <c r="F7" s="266"/>
      <c r="G7" s="266"/>
      <c r="H7" s="266"/>
      <c r="I7" s="266"/>
      <c r="J7" s="266"/>
      <c r="K7" s="266"/>
      <c r="L7" s="76"/>
      <c r="M7" s="76"/>
      <c r="N7" s="76"/>
      <c r="O7" s="76"/>
    </row>
    <row r="8" spans="1:15" ht="18.75" x14ac:dyDescent="0.3">
      <c r="A8" s="259" t="s">
        <v>136</v>
      </c>
      <c r="B8" s="259"/>
      <c r="C8" s="259"/>
      <c r="D8" s="259"/>
      <c r="E8" s="259"/>
      <c r="F8" s="259"/>
      <c r="G8" s="259"/>
      <c r="H8" s="259"/>
      <c r="I8" s="259"/>
      <c r="J8" s="259"/>
      <c r="K8" s="259"/>
      <c r="L8" s="259"/>
      <c r="M8" s="259"/>
      <c r="N8" s="259"/>
      <c r="O8" s="259"/>
    </row>
    <row r="9" spans="1:15" ht="18.75" x14ac:dyDescent="0.3">
      <c r="A9" s="87"/>
      <c r="B9" s="273" t="s">
        <v>137</v>
      </c>
      <c r="C9" s="273"/>
      <c r="D9" s="273"/>
      <c r="E9" s="273"/>
      <c r="F9" s="273"/>
      <c r="G9" s="273"/>
      <c r="H9" s="273"/>
      <c r="I9" s="273"/>
      <c r="J9" s="273"/>
      <c r="K9" s="273"/>
      <c r="L9" s="273"/>
      <c r="M9" s="273"/>
      <c r="N9" s="273"/>
      <c r="O9" s="90"/>
    </row>
    <row r="10" spans="1:15" x14ac:dyDescent="0.25">
      <c r="A10" s="85"/>
      <c r="B10" s="85"/>
      <c r="C10" s="85"/>
      <c r="D10" s="85"/>
      <c r="E10" s="270" t="s">
        <v>75</v>
      </c>
      <c r="F10" s="270"/>
      <c r="G10" s="270"/>
      <c r="H10" s="270"/>
      <c r="I10" s="270"/>
      <c r="J10" s="270"/>
      <c r="K10" s="270"/>
      <c r="L10" s="270"/>
      <c r="M10" s="76"/>
      <c r="N10" s="76"/>
      <c r="O10" s="76"/>
    </row>
    <row r="11" spans="1:15" x14ac:dyDescent="0.25">
      <c r="A11" s="76"/>
      <c r="B11" s="76"/>
      <c r="C11" s="76"/>
      <c r="D11" s="76"/>
      <c r="E11" s="76"/>
      <c r="F11" s="76"/>
      <c r="G11" s="76"/>
      <c r="H11" s="76"/>
      <c r="I11" s="76"/>
      <c r="J11" s="76"/>
      <c r="K11" s="76"/>
      <c r="L11" s="76"/>
      <c r="M11" s="76"/>
      <c r="N11" s="76"/>
      <c r="O11" s="76"/>
    </row>
    <row r="12" spans="1:15" ht="18.75" x14ac:dyDescent="0.3">
      <c r="A12" s="79"/>
      <c r="B12" s="274" t="s">
        <v>140</v>
      </c>
      <c r="C12" s="274"/>
      <c r="D12" s="274"/>
      <c r="E12" s="200">
        <v>45299</v>
      </c>
      <c r="G12" s="275" t="s">
        <v>287</v>
      </c>
      <c r="H12" s="275"/>
      <c r="I12" s="275"/>
      <c r="J12" s="275"/>
      <c r="K12" s="275"/>
      <c r="L12" s="275"/>
      <c r="M12" s="275"/>
      <c r="N12" s="76"/>
      <c r="O12" s="76"/>
    </row>
    <row r="13" spans="1:15" x14ac:dyDescent="0.25">
      <c r="A13" s="79"/>
      <c r="B13" s="274"/>
      <c r="C13" s="274"/>
      <c r="D13" s="274"/>
      <c r="E13" s="91" t="s">
        <v>138</v>
      </c>
      <c r="F13" s="79"/>
      <c r="G13" s="277" t="s">
        <v>139</v>
      </c>
      <c r="H13" s="277"/>
      <c r="I13" s="277"/>
      <c r="J13" s="277"/>
      <c r="K13" s="277"/>
      <c r="L13" s="277"/>
      <c r="M13" s="277"/>
      <c r="N13" s="76"/>
      <c r="O13" s="76"/>
    </row>
    <row r="14" spans="1:15" ht="18.75" x14ac:dyDescent="0.3">
      <c r="A14" s="83"/>
      <c r="F14" s="87"/>
      <c r="N14" s="87"/>
      <c r="O14" s="76"/>
    </row>
    <row r="15" spans="1:15" ht="18" customHeight="1" x14ac:dyDescent="0.25">
      <c r="A15" s="83"/>
      <c r="B15" s="276" t="s">
        <v>141</v>
      </c>
      <c r="C15" s="276"/>
      <c r="D15" s="276"/>
      <c r="E15" s="260" t="s">
        <v>148</v>
      </c>
      <c r="F15" s="261"/>
      <c r="G15" s="261"/>
      <c r="H15" s="261"/>
      <c r="I15" s="261"/>
      <c r="N15" s="89"/>
      <c r="O15" s="76"/>
    </row>
    <row r="16" spans="1:15" ht="27" customHeight="1" x14ac:dyDescent="0.25">
      <c r="A16" s="84"/>
      <c r="B16" s="276"/>
      <c r="C16" s="276"/>
      <c r="D16" s="276"/>
      <c r="E16" s="261"/>
      <c r="F16" s="261"/>
      <c r="G16" s="261"/>
      <c r="H16" s="261"/>
      <c r="I16" s="261"/>
      <c r="J16" s="84"/>
      <c r="K16" s="76"/>
      <c r="L16" s="76"/>
      <c r="M16" s="76"/>
      <c r="N16" s="76"/>
      <c r="O16" s="76"/>
    </row>
    <row r="17" spans="1:15" ht="19.5" customHeight="1" x14ac:dyDescent="0.25">
      <c r="A17" s="82"/>
      <c r="I17" s="92"/>
      <c r="J17" s="92"/>
      <c r="K17" s="82"/>
      <c r="L17" s="82"/>
      <c r="M17" s="82"/>
      <c r="N17" s="82"/>
      <c r="O17" s="76"/>
    </row>
    <row r="18" spans="1:15" ht="26.25" customHeight="1" x14ac:dyDescent="0.3">
      <c r="A18" s="76"/>
      <c r="B18" s="265" t="s">
        <v>143</v>
      </c>
      <c r="C18" s="265"/>
      <c r="E18" s="262" t="s">
        <v>287</v>
      </c>
      <c r="F18" s="262"/>
      <c r="G18" s="262"/>
      <c r="H18" s="262"/>
      <c r="I18" s="262"/>
      <c r="J18" s="262"/>
      <c r="K18" s="262"/>
      <c r="L18" s="262"/>
      <c r="M18" s="262"/>
      <c r="N18" s="262"/>
      <c r="O18" s="76"/>
    </row>
    <row r="19" spans="1:15" x14ac:dyDescent="0.25">
      <c r="A19" s="76"/>
      <c r="B19" s="76"/>
      <c r="C19" s="76"/>
      <c r="D19" s="76"/>
      <c r="E19" s="76"/>
      <c r="F19" s="76"/>
      <c r="G19" s="76"/>
      <c r="H19" s="76"/>
      <c r="I19" s="76"/>
      <c r="J19" s="76"/>
      <c r="K19" s="76"/>
      <c r="L19" s="76"/>
      <c r="M19" s="76"/>
      <c r="N19" s="76"/>
      <c r="O19" s="76"/>
    </row>
    <row r="20" spans="1:15" ht="15.75" customHeight="1" x14ac:dyDescent="0.3">
      <c r="A20" s="76"/>
      <c r="B20" s="265" t="s">
        <v>142</v>
      </c>
      <c r="C20" s="265"/>
      <c r="D20" s="76"/>
      <c r="E20" s="262" t="s">
        <v>282</v>
      </c>
      <c r="F20" s="262"/>
      <c r="G20" s="262"/>
      <c r="H20" s="262"/>
      <c r="I20" s="262"/>
      <c r="J20" s="262"/>
      <c r="K20" s="262"/>
      <c r="L20" s="262"/>
      <c r="M20" s="262"/>
      <c r="N20" s="262"/>
      <c r="O20" s="76"/>
    </row>
    <row r="21" spans="1:15" ht="21.75" customHeight="1" x14ac:dyDescent="0.25">
      <c r="A21" s="76"/>
      <c r="B21" s="267"/>
      <c r="C21" s="267"/>
      <c r="D21" s="76"/>
      <c r="E21" s="76"/>
      <c r="F21" s="76"/>
      <c r="G21" s="76"/>
      <c r="H21" s="76"/>
      <c r="I21" s="76"/>
      <c r="J21" s="76"/>
      <c r="K21" s="76"/>
      <c r="L21" s="76"/>
      <c r="M21" s="76"/>
      <c r="N21" s="76"/>
      <c r="O21" s="76"/>
    </row>
    <row r="22" spans="1:15" ht="15.75" customHeight="1" x14ac:dyDescent="0.25">
      <c r="A22" s="76"/>
      <c r="B22" s="256" t="s">
        <v>149</v>
      </c>
      <c r="C22" s="256"/>
      <c r="D22" s="256"/>
      <c r="O22" s="206"/>
    </row>
    <row r="23" spans="1:15" ht="18" customHeight="1" x14ac:dyDescent="0.25">
      <c r="A23" s="76"/>
      <c r="B23" s="256"/>
      <c r="C23" s="256"/>
      <c r="D23" s="256"/>
      <c r="E23" s="269" t="s">
        <v>288</v>
      </c>
      <c r="F23" s="269"/>
      <c r="G23" s="269"/>
      <c r="H23" s="269"/>
      <c r="I23" s="269"/>
      <c r="J23" s="269"/>
      <c r="K23" s="269"/>
      <c r="L23" s="269"/>
      <c r="M23" s="269"/>
      <c r="N23" s="269"/>
      <c r="O23" s="76"/>
    </row>
    <row r="24" spans="1:15" x14ac:dyDescent="0.25">
      <c r="A24" s="76"/>
      <c r="O24" s="76"/>
    </row>
    <row r="25" spans="1:15" x14ac:dyDescent="0.25">
      <c r="A25" s="76"/>
      <c r="B25" s="264" t="s">
        <v>150</v>
      </c>
      <c r="C25" s="264"/>
      <c r="D25" s="94" t="s">
        <v>76</v>
      </c>
      <c r="E25" s="266" t="s">
        <v>152</v>
      </c>
      <c r="F25" s="266"/>
      <c r="G25" s="266"/>
      <c r="H25" s="266"/>
      <c r="I25" s="86" t="s">
        <v>283</v>
      </c>
      <c r="J25" s="266" t="s">
        <v>151</v>
      </c>
      <c r="K25" s="266"/>
      <c r="L25" s="266"/>
      <c r="M25" s="266"/>
      <c r="N25" s="88">
        <v>2023</v>
      </c>
      <c r="O25" s="76"/>
    </row>
    <row r="26" spans="1:15" x14ac:dyDescent="0.25">
      <c r="A26" s="76"/>
      <c r="B26" s="93"/>
      <c r="C26" s="93"/>
      <c r="D26" s="93"/>
      <c r="I26" s="76"/>
      <c r="J26" s="76"/>
      <c r="K26" s="76"/>
      <c r="L26" s="76"/>
      <c r="M26" s="76"/>
      <c r="N26" s="76"/>
      <c r="O26" s="76"/>
    </row>
    <row r="27" spans="1:15" x14ac:dyDescent="0.25">
      <c r="A27" s="76"/>
      <c r="B27" s="256" t="s">
        <v>153</v>
      </c>
      <c r="C27" s="256"/>
      <c r="D27" s="256"/>
      <c r="J27" s="76"/>
      <c r="K27" s="76"/>
      <c r="L27" s="76"/>
      <c r="M27" s="76"/>
      <c r="N27" s="76"/>
      <c r="O27" s="76"/>
    </row>
    <row r="28" spans="1:15" x14ac:dyDescent="0.25">
      <c r="A28" s="76"/>
      <c r="B28" s="256"/>
      <c r="C28" s="256"/>
      <c r="D28" s="256"/>
      <c r="E28" s="262" t="s">
        <v>284</v>
      </c>
      <c r="F28" s="262"/>
      <c r="G28" s="262"/>
      <c r="H28" s="262"/>
      <c r="I28" s="262"/>
      <c r="J28" s="76"/>
      <c r="K28" s="81"/>
      <c r="L28" s="76"/>
      <c r="M28" s="76"/>
      <c r="N28" s="76"/>
      <c r="O28" s="76"/>
    </row>
    <row r="29" spans="1:15" x14ac:dyDescent="0.25">
      <c r="A29" s="76"/>
      <c r="J29" s="83"/>
      <c r="K29" s="76"/>
      <c r="L29" s="76"/>
      <c r="M29" s="76"/>
      <c r="N29" s="76"/>
      <c r="O29" s="76"/>
    </row>
    <row r="30" spans="1:15" x14ac:dyDescent="0.25">
      <c r="A30" s="76"/>
      <c r="B30" s="263" t="s">
        <v>144</v>
      </c>
      <c r="C30" s="263"/>
      <c r="D30" s="263"/>
      <c r="E30" s="81" t="s">
        <v>145</v>
      </c>
      <c r="F30" s="257" t="s">
        <v>345</v>
      </c>
      <c r="G30" s="258"/>
      <c r="H30" s="77" t="s">
        <v>69</v>
      </c>
      <c r="I30" s="88">
        <v>340</v>
      </c>
      <c r="J30" s="83"/>
      <c r="K30" s="76"/>
      <c r="L30" s="76"/>
      <c r="M30" s="76"/>
      <c r="N30" s="76"/>
      <c r="O30" s="76"/>
    </row>
    <row r="31" spans="1:15" x14ac:dyDescent="0.25">
      <c r="A31" s="76"/>
      <c r="J31" s="76"/>
      <c r="K31" s="76"/>
      <c r="L31" s="76"/>
      <c r="M31" s="76"/>
      <c r="N31" s="76"/>
      <c r="O31" s="76"/>
    </row>
    <row r="32" spans="1:15" x14ac:dyDescent="0.25">
      <c r="D32" s="272"/>
      <c r="E32" s="272"/>
      <c r="F32" s="272"/>
      <c r="G32" s="272"/>
      <c r="H32" s="272"/>
      <c r="I32" s="272"/>
    </row>
    <row r="33" spans="4:9" x14ac:dyDescent="0.25">
      <c r="D33" s="7"/>
      <c r="E33" s="7"/>
      <c r="F33" s="7"/>
      <c r="G33" s="7"/>
      <c r="H33" s="8"/>
      <c r="I33" s="7"/>
    </row>
    <row r="34" spans="4:9" x14ac:dyDescent="0.25">
      <c r="D34" s="268"/>
      <c r="E34" s="268"/>
      <c r="F34" s="268"/>
      <c r="G34" s="268"/>
      <c r="H34" s="268"/>
      <c r="I34" s="268"/>
    </row>
    <row r="35" spans="4:9" x14ac:dyDescent="0.25">
      <c r="D35" s="268"/>
      <c r="E35" s="268"/>
      <c r="F35" s="268"/>
      <c r="G35" s="268"/>
      <c r="H35" s="268"/>
      <c r="I35" s="268"/>
    </row>
  </sheetData>
  <mergeCells count="30">
    <mergeCell ref="D34:I34"/>
    <mergeCell ref="D35:I35"/>
    <mergeCell ref="E23:N23"/>
    <mergeCell ref="E10:L10"/>
    <mergeCell ref="F6:J6"/>
    <mergeCell ref="E7:K7"/>
    <mergeCell ref="D32:I32"/>
    <mergeCell ref="B9:N9"/>
    <mergeCell ref="E18:N18"/>
    <mergeCell ref="B12:D13"/>
    <mergeCell ref="G12:M12"/>
    <mergeCell ref="B18:C18"/>
    <mergeCell ref="B15:D16"/>
    <mergeCell ref="G13:M13"/>
    <mergeCell ref="L1:N1"/>
    <mergeCell ref="B22:D23"/>
    <mergeCell ref="F30:G30"/>
    <mergeCell ref="A8:O8"/>
    <mergeCell ref="L3:N3"/>
    <mergeCell ref="E15:I16"/>
    <mergeCell ref="B27:D28"/>
    <mergeCell ref="E28:I28"/>
    <mergeCell ref="B30:D30"/>
    <mergeCell ref="B25:C25"/>
    <mergeCell ref="B20:C20"/>
    <mergeCell ref="E20:N20"/>
    <mergeCell ref="J25:M25"/>
    <mergeCell ref="E25:H25"/>
    <mergeCell ref="L2:N2"/>
    <mergeCell ref="B21:C21"/>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view="pageBreakPreview" zoomScaleNormal="75" zoomScaleSheetLayoutView="100" workbookViewId="0">
      <selection activeCell="G14" sqref="G14"/>
    </sheetView>
  </sheetViews>
  <sheetFormatPr defaultColWidth="9.140625" defaultRowHeight="18" x14ac:dyDescent="0.25"/>
  <cols>
    <col min="1" max="1" width="9.85546875" style="12" customWidth="1"/>
    <col min="2" max="3" width="17.7109375" style="12" customWidth="1"/>
    <col min="4" max="5" width="11.85546875" style="12" customWidth="1"/>
    <col min="6" max="6" width="14.28515625" style="12" customWidth="1"/>
    <col min="7" max="11" width="11.85546875" style="12" customWidth="1"/>
    <col min="12" max="12" width="15.7109375" style="12" customWidth="1"/>
    <col min="13" max="13" width="12.140625" style="12" customWidth="1"/>
    <col min="14" max="16384" width="9.140625" style="12"/>
  </cols>
  <sheetData>
    <row r="1" spans="1:13" x14ac:dyDescent="0.25">
      <c r="A1" s="280" t="s">
        <v>105</v>
      </c>
      <c r="B1" s="280"/>
      <c r="C1" s="280"/>
      <c r="D1" s="280"/>
      <c r="E1" s="280"/>
      <c r="F1" s="280"/>
      <c r="G1" s="280"/>
      <c r="H1" s="280"/>
      <c r="I1" s="280"/>
      <c r="J1" s="280"/>
      <c r="K1" s="280"/>
      <c r="L1" s="280"/>
      <c r="M1" s="280"/>
    </row>
    <row r="2" spans="1:13" ht="18.75" thickBot="1" x14ac:dyDescent="0.3"/>
    <row r="3" spans="1:13" ht="25.5" customHeight="1" x14ac:dyDescent="0.25">
      <c r="A3" s="281" t="s">
        <v>2</v>
      </c>
      <c r="B3" s="283" t="s">
        <v>79</v>
      </c>
      <c r="C3" s="284"/>
      <c r="D3" s="283" t="s">
        <v>80</v>
      </c>
      <c r="E3" s="284"/>
      <c r="F3" s="283" t="s">
        <v>81</v>
      </c>
      <c r="G3" s="284"/>
      <c r="H3" s="283" t="s">
        <v>3</v>
      </c>
      <c r="I3" s="284"/>
      <c r="J3" s="283" t="s">
        <v>82</v>
      </c>
      <c r="K3" s="284"/>
      <c r="L3" s="287" t="s">
        <v>5</v>
      </c>
      <c r="M3" s="289" t="s">
        <v>6</v>
      </c>
    </row>
    <row r="4" spans="1:13" ht="25.5" customHeight="1" thickBot="1" x14ac:dyDescent="0.3">
      <c r="A4" s="282"/>
      <c r="B4" s="285"/>
      <c r="C4" s="286"/>
      <c r="D4" s="285"/>
      <c r="E4" s="286"/>
      <c r="F4" s="285"/>
      <c r="G4" s="286"/>
      <c r="H4" s="285"/>
      <c r="I4" s="286"/>
      <c r="J4" s="285"/>
      <c r="K4" s="286"/>
      <c r="L4" s="288"/>
      <c r="M4" s="290"/>
    </row>
    <row r="5" spans="1:13" ht="18.75" thickBot="1" x14ac:dyDescent="0.3">
      <c r="A5" s="21">
        <v>1</v>
      </c>
      <c r="B5" s="278">
        <v>2</v>
      </c>
      <c r="C5" s="279"/>
      <c r="D5" s="278">
        <v>3</v>
      </c>
      <c r="E5" s="279"/>
      <c r="F5" s="278">
        <v>4</v>
      </c>
      <c r="G5" s="279"/>
      <c r="H5" s="278">
        <v>6</v>
      </c>
      <c r="I5" s="279"/>
      <c r="J5" s="278">
        <v>7</v>
      </c>
      <c r="K5" s="279"/>
      <c r="L5" s="22">
        <v>8</v>
      </c>
      <c r="M5" s="23">
        <v>9</v>
      </c>
    </row>
    <row r="6" spans="1:13" x14ac:dyDescent="0.25">
      <c r="A6" s="24"/>
      <c r="B6" s="25" t="s">
        <v>7</v>
      </c>
      <c r="C6" s="26" t="s">
        <v>8</v>
      </c>
      <c r="D6" s="25" t="s">
        <v>7</v>
      </c>
      <c r="E6" s="26" t="s">
        <v>8</v>
      </c>
      <c r="F6" s="25" t="s">
        <v>7</v>
      </c>
      <c r="G6" s="26" t="s">
        <v>8</v>
      </c>
      <c r="H6" s="25" t="s">
        <v>7</v>
      </c>
      <c r="I6" s="26" t="s">
        <v>8</v>
      </c>
      <c r="J6" s="25" t="s">
        <v>7</v>
      </c>
      <c r="K6" s="26" t="s">
        <v>8</v>
      </c>
      <c r="L6" s="26" t="s">
        <v>8</v>
      </c>
      <c r="M6" s="27" t="s">
        <v>8</v>
      </c>
    </row>
    <row r="7" spans="1:13" s="54" customFormat="1" x14ac:dyDescent="0.25">
      <c r="A7" s="48" t="s">
        <v>9</v>
      </c>
      <c r="B7" s="49">
        <f>36*C7</f>
        <v>1404</v>
      </c>
      <c r="C7" s="50">
        <v>39</v>
      </c>
      <c r="D7" s="49">
        <f>36*E7</f>
        <v>0</v>
      </c>
      <c r="E7" s="51">
        <v>0</v>
      </c>
      <c r="F7" s="52">
        <f>36*G7</f>
        <v>0</v>
      </c>
      <c r="G7" s="51">
        <v>0</v>
      </c>
      <c r="H7" s="49">
        <f>36*I7</f>
        <v>72</v>
      </c>
      <c r="I7" s="51">
        <v>2</v>
      </c>
      <c r="J7" s="49">
        <f>36*K7</f>
        <v>0</v>
      </c>
      <c r="K7" s="51"/>
      <c r="L7" s="51">
        <v>11</v>
      </c>
      <c r="M7" s="53">
        <f>C7+E7+G7+I7+K7+L7</f>
        <v>52</v>
      </c>
    </row>
    <row r="8" spans="1:13" s="54" customFormat="1" x14ac:dyDescent="0.25">
      <c r="A8" s="48" t="s">
        <v>10</v>
      </c>
      <c r="B8" s="49">
        <f>36*C8</f>
        <v>792</v>
      </c>
      <c r="C8" s="50">
        <v>22</v>
      </c>
      <c r="D8" s="49">
        <f>36*E8</f>
        <v>324</v>
      </c>
      <c r="E8" s="49">
        <v>9</v>
      </c>
      <c r="F8" s="143">
        <f>36*G8</f>
        <v>288</v>
      </c>
      <c r="G8" s="49">
        <v>8</v>
      </c>
      <c r="H8" s="49">
        <f>36*I8</f>
        <v>36</v>
      </c>
      <c r="I8" s="51">
        <v>1</v>
      </c>
      <c r="J8" s="49">
        <v>36</v>
      </c>
      <c r="K8" s="51">
        <v>1</v>
      </c>
      <c r="L8" s="51">
        <v>2</v>
      </c>
      <c r="M8" s="53">
        <f t="shared" ref="M8" si="0">C8+E8+G8+I8+K8+L8</f>
        <v>43</v>
      </c>
    </row>
    <row r="9" spans="1:13" s="30" customFormat="1" ht="18.75" thickBot="1" x14ac:dyDescent="0.3">
      <c r="A9" s="28" t="s">
        <v>11</v>
      </c>
      <c r="B9" s="29">
        <f>SUM(B7:B8)</f>
        <v>2196</v>
      </c>
      <c r="C9" s="29">
        <f>SUM(C7:C8)</f>
        <v>61</v>
      </c>
      <c r="D9" s="29">
        <f>SUM(D7:D8)</f>
        <v>324</v>
      </c>
      <c r="E9" s="29">
        <f>SUM(E7:E8)</f>
        <v>9</v>
      </c>
      <c r="F9" s="144">
        <f>F7+F8</f>
        <v>288</v>
      </c>
      <c r="G9" s="29">
        <f t="shared" ref="G9:M9" si="1">SUM(G7:G8)</f>
        <v>8</v>
      </c>
      <c r="H9" s="29">
        <f t="shared" si="1"/>
        <v>108</v>
      </c>
      <c r="I9" s="29">
        <f t="shared" si="1"/>
        <v>3</v>
      </c>
      <c r="J9" s="29">
        <f t="shared" si="1"/>
        <v>36</v>
      </c>
      <c r="K9" s="29">
        <f t="shared" si="1"/>
        <v>1</v>
      </c>
      <c r="L9" s="29">
        <f t="shared" si="1"/>
        <v>13</v>
      </c>
      <c r="M9" s="29">
        <f t="shared" si="1"/>
        <v>95</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4"/>
  <sheetViews>
    <sheetView tabSelected="1" view="pageBreakPreview" topLeftCell="A5" zoomScale="60" zoomScaleNormal="70" workbookViewId="0">
      <selection activeCell="R19" sqref="R19"/>
    </sheetView>
  </sheetViews>
  <sheetFormatPr defaultColWidth="9.140625" defaultRowHeight="23.25" customHeight="1" x14ac:dyDescent="0.25"/>
  <cols>
    <col min="1" max="1" width="14.7109375" style="44" customWidth="1"/>
    <col min="2" max="2" width="74.42578125" style="46" customWidth="1"/>
    <col min="3" max="3" width="7.85546875" style="35" customWidth="1"/>
    <col min="4" max="4" width="7.5703125" style="35" customWidth="1"/>
    <col min="5" max="5" width="7.5703125" style="47" customWidth="1"/>
    <col min="6" max="6" width="6.85546875" style="36" customWidth="1"/>
    <col min="7" max="7" width="9.5703125" style="35" customWidth="1"/>
    <col min="8" max="8" width="9.5703125" style="42" customWidth="1"/>
    <col min="9" max="12" width="9.5703125" style="35" customWidth="1"/>
    <col min="13" max="13" width="8.5703125" style="35" customWidth="1"/>
    <col min="14" max="15" width="5" style="35" customWidth="1"/>
    <col min="16" max="16" width="12.42578125" style="60" customWidth="1"/>
    <col min="17" max="17" width="14.140625" style="60" customWidth="1"/>
    <col min="18" max="18" width="12.28515625" style="61" customWidth="1"/>
    <col min="19" max="19" width="12.85546875" style="61" customWidth="1"/>
    <col min="20" max="20" width="13.42578125" style="60" customWidth="1"/>
    <col min="21" max="21" width="10.7109375" style="35" customWidth="1"/>
    <col min="22" max="22" width="11.42578125" style="35" bestFit="1" customWidth="1"/>
    <col min="23" max="16384" width="9.140625" style="35"/>
  </cols>
  <sheetData>
    <row r="1" spans="1:25" s="31" customFormat="1" ht="23.25" customHeight="1" x14ac:dyDescent="0.25">
      <c r="A1" s="291" t="s">
        <v>147</v>
      </c>
      <c r="B1" s="291"/>
      <c r="C1" s="292"/>
      <c r="D1" s="292"/>
      <c r="E1" s="292"/>
      <c r="F1" s="292"/>
      <c r="G1" s="291"/>
      <c r="H1" s="291"/>
      <c r="I1" s="291"/>
      <c r="J1" s="291"/>
      <c r="K1" s="291"/>
      <c r="L1" s="291"/>
      <c r="M1" s="291"/>
      <c r="N1" s="291"/>
      <c r="O1" s="291"/>
      <c r="P1" s="291"/>
      <c r="Q1" s="291"/>
      <c r="R1" s="291"/>
      <c r="S1" s="291"/>
      <c r="T1" s="74"/>
      <c r="U1" s="72"/>
      <c r="V1" s="72"/>
    </row>
    <row r="2" spans="1:25" ht="9.75" customHeight="1" x14ac:dyDescent="0.25">
      <c r="A2" s="293" t="s">
        <v>12</v>
      </c>
      <c r="B2" s="294" t="s">
        <v>13</v>
      </c>
      <c r="C2" s="294" t="s">
        <v>14</v>
      </c>
      <c r="D2" s="294"/>
      <c r="E2" s="294"/>
      <c r="F2" s="294"/>
      <c r="G2" s="295" t="s">
        <v>56</v>
      </c>
      <c r="H2" s="294" t="s">
        <v>15</v>
      </c>
      <c r="I2" s="294"/>
      <c r="J2" s="294"/>
      <c r="K2" s="294"/>
      <c r="L2" s="294"/>
      <c r="M2" s="294"/>
      <c r="N2" s="294"/>
      <c r="O2" s="294"/>
      <c r="P2" s="316" t="s">
        <v>16</v>
      </c>
      <c r="Q2" s="317"/>
      <c r="R2" s="317"/>
      <c r="S2" s="318"/>
      <c r="T2" s="327" t="s">
        <v>131</v>
      </c>
      <c r="U2" s="325" t="s">
        <v>121</v>
      </c>
      <c r="V2" s="325"/>
    </row>
    <row r="3" spans="1:25" ht="9.75" customHeight="1" x14ac:dyDescent="0.25">
      <c r="A3" s="293"/>
      <c r="B3" s="294"/>
      <c r="C3" s="294"/>
      <c r="D3" s="294"/>
      <c r="E3" s="294"/>
      <c r="F3" s="294"/>
      <c r="G3" s="295"/>
      <c r="H3" s="294"/>
      <c r="I3" s="294"/>
      <c r="J3" s="294"/>
      <c r="K3" s="294"/>
      <c r="L3" s="294"/>
      <c r="M3" s="294"/>
      <c r="N3" s="294"/>
      <c r="O3" s="294"/>
      <c r="P3" s="319"/>
      <c r="Q3" s="320"/>
      <c r="R3" s="320"/>
      <c r="S3" s="321"/>
      <c r="T3" s="328"/>
      <c r="U3" s="325"/>
      <c r="V3" s="325"/>
    </row>
    <row r="4" spans="1:25" ht="9.75" customHeight="1" x14ac:dyDescent="0.25">
      <c r="A4" s="293"/>
      <c r="B4" s="294"/>
      <c r="C4" s="294"/>
      <c r="D4" s="294"/>
      <c r="E4" s="294"/>
      <c r="F4" s="294"/>
      <c r="G4" s="295"/>
      <c r="H4" s="294"/>
      <c r="I4" s="294"/>
      <c r="J4" s="294"/>
      <c r="K4" s="294"/>
      <c r="L4" s="294"/>
      <c r="M4" s="294"/>
      <c r="N4" s="294"/>
      <c r="O4" s="294"/>
      <c r="P4" s="319"/>
      <c r="Q4" s="320"/>
      <c r="R4" s="320"/>
      <c r="S4" s="321"/>
      <c r="T4" s="328"/>
      <c r="U4" s="325"/>
      <c r="V4" s="325"/>
    </row>
    <row r="5" spans="1:25" ht="26.25" customHeight="1" x14ac:dyDescent="0.25">
      <c r="A5" s="293"/>
      <c r="B5" s="294"/>
      <c r="C5" s="294"/>
      <c r="D5" s="294"/>
      <c r="E5" s="294"/>
      <c r="F5" s="294"/>
      <c r="G5" s="295"/>
      <c r="H5" s="294"/>
      <c r="I5" s="294"/>
      <c r="J5" s="294"/>
      <c r="K5" s="294"/>
      <c r="L5" s="294"/>
      <c r="M5" s="294"/>
      <c r="N5" s="294"/>
      <c r="O5" s="294"/>
      <c r="P5" s="322"/>
      <c r="Q5" s="323"/>
      <c r="R5" s="323"/>
      <c r="S5" s="324"/>
      <c r="T5" s="328"/>
      <c r="U5" s="325"/>
      <c r="V5" s="325"/>
    </row>
    <row r="6" spans="1:25" ht="23.25" customHeight="1" x14ac:dyDescent="0.25">
      <c r="A6" s="293"/>
      <c r="B6" s="294"/>
      <c r="C6" s="294"/>
      <c r="D6" s="294"/>
      <c r="E6" s="294"/>
      <c r="F6" s="294"/>
      <c r="G6" s="295"/>
      <c r="H6" s="295" t="s">
        <v>17</v>
      </c>
      <c r="I6" s="294" t="s">
        <v>57</v>
      </c>
      <c r="J6" s="294"/>
      <c r="K6" s="294"/>
      <c r="L6" s="294"/>
      <c r="M6" s="294"/>
      <c r="N6" s="294"/>
      <c r="O6" s="294"/>
      <c r="P6" s="296" t="s">
        <v>18</v>
      </c>
      <c r="Q6" s="296"/>
      <c r="R6" s="296" t="s">
        <v>19</v>
      </c>
      <c r="S6" s="296"/>
      <c r="T6" s="328"/>
      <c r="U6" s="325"/>
      <c r="V6" s="325"/>
    </row>
    <row r="7" spans="1:25" ht="28.5" customHeight="1" x14ac:dyDescent="0.25">
      <c r="A7" s="293"/>
      <c r="B7" s="294"/>
      <c r="C7" s="294"/>
      <c r="D7" s="294"/>
      <c r="E7" s="294"/>
      <c r="F7" s="294"/>
      <c r="G7" s="295"/>
      <c r="H7" s="295"/>
      <c r="I7" s="294" t="s">
        <v>58</v>
      </c>
      <c r="J7" s="294"/>
      <c r="K7" s="294"/>
      <c r="L7" s="294"/>
      <c r="M7" s="294"/>
      <c r="N7" s="294"/>
      <c r="O7" s="294"/>
      <c r="P7" s="75" t="s">
        <v>21</v>
      </c>
      <c r="Q7" s="75" t="s">
        <v>22</v>
      </c>
      <c r="R7" s="75" t="s">
        <v>23</v>
      </c>
      <c r="S7" s="75" t="s">
        <v>24</v>
      </c>
      <c r="T7" s="328"/>
      <c r="U7" s="325"/>
      <c r="V7" s="325"/>
    </row>
    <row r="8" spans="1:25" ht="18.75" customHeight="1" x14ac:dyDescent="0.25">
      <c r="A8" s="293"/>
      <c r="B8" s="294"/>
      <c r="C8" s="294"/>
      <c r="D8" s="294"/>
      <c r="E8" s="294"/>
      <c r="F8" s="294"/>
      <c r="G8" s="295"/>
      <c r="H8" s="295"/>
      <c r="I8" s="297" t="s">
        <v>20</v>
      </c>
      <c r="J8" s="294" t="s">
        <v>59</v>
      </c>
      <c r="K8" s="294"/>
      <c r="L8" s="294"/>
      <c r="M8" s="294"/>
      <c r="N8" s="294"/>
      <c r="O8" s="294"/>
      <c r="P8" s="70">
        <v>17</v>
      </c>
      <c r="Q8" s="70">
        <v>24</v>
      </c>
      <c r="R8" s="70">
        <v>17</v>
      </c>
      <c r="S8" s="70">
        <v>24</v>
      </c>
      <c r="T8" s="328"/>
      <c r="U8" s="325"/>
      <c r="V8" s="325"/>
    </row>
    <row r="9" spans="1:25" ht="18.75" customHeight="1" x14ac:dyDescent="0.25">
      <c r="A9" s="293"/>
      <c r="B9" s="294"/>
      <c r="C9" s="294"/>
      <c r="D9" s="294"/>
      <c r="E9" s="294"/>
      <c r="F9" s="294"/>
      <c r="G9" s="295"/>
      <c r="H9" s="295"/>
      <c r="I9" s="297"/>
      <c r="J9" s="295" t="s">
        <v>256</v>
      </c>
      <c r="K9" s="295" t="s">
        <v>257</v>
      </c>
      <c r="L9" s="298" t="s">
        <v>117</v>
      </c>
      <c r="M9" s="298" t="s">
        <v>52</v>
      </c>
      <c r="N9" s="295" t="s">
        <v>106</v>
      </c>
      <c r="O9" s="295" t="s">
        <v>3</v>
      </c>
      <c r="P9" s="75" t="s">
        <v>67</v>
      </c>
      <c r="Q9" s="75" t="s">
        <v>67</v>
      </c>
      <c r="R9" s="75" t="s">
        <v>67</v>
      </c>
      <c r="S9" s="75" t="s">
        <v>67</v>
      </c>
      <c r="T9" s="328"/>
      <c r="U9" s="325"/>
      <c r="V9" s="325"/>
    </row>
    <row r="10" spans="1:25" ht="23.25" customHeight="1" x14ac:dyDescent="0.25">
      <c r="A10" s="293"/>
      <c r="B10" s="294"/>
      <c r="C10" s="294"/>
      <c r="D10" s="294"/>
      <c r="E10" s="294"/>
      <c r="F10" s="294"/>
      <c r="G10" s="295"/>
      <c r="H10" s="295"/>
      <c r="I10" s="297"/>
      <c r="J10" s="295"/>
      <c r="K10" s="295"/>
      <c r="L10" s="298"/>
      <c r="M10" s="298"/>
      <c r="N10" s="295"/>
      <c r="O10" s="295"/>
      <c r="P10" s="296" t="s">
        <v>83</v>
      </c>
      <c r="Q10" s="296" t="s">
        <v>228</v>
      </c>
      <c r="R10" s="296" t="s">
        <v>250</v>
      </c>
      <c r="S10" s="296" t="s">
        <v>346</v>
      </c>
      <c r="T10" s="328"/>
      <c r="U10" s="326" t="s">
        <v>122</v>
      </c>
      <c r="V10" s="326" t="s">
        <v>123</v>
      </c>
    </row>
    <row r="11" spans="1:25" ht="96" customHeight="1" x14ac:dyDescent="0.25">
      <c r="A11" s="293"/>
      <c r="B11" s="294"/>
      <c r="C11" s="67" t="s">
        <v>53</v>
      </c>
      <c r="D11" s="67" t="s">
        <v>54</v>
      </c>
      <c r="E11" s="67" t="s">
        <v>146</v>
      </c>
      <c r="F11" s="67" t="s">
        <v>55</v>
      </c>
      <c r="G11" s="295"/>
      <c r="H11" s="295"/>
      <c r="I11" s="297"/>
      <c r="J11" s="295"/>
      <c r="K11" s="295"/>
      <c r="L11" s="298"/>
      <c r="M11" s="298"/>
      <c r="N11" s="295"/>
      <c r="O11" s="295"/>
      <c r="P11" s="296"/>
      <c r="Q11" s="296"/>
      <c r="R11" s="296"/>
      <c r="S11" s="296"/>
      <c r="T11" s="329"/>
      <c r="U11" s="326"/>
      <c r="V11" s="326"/>
      <c r="W11" s="39"/>
    </row>
    <row r="12" spans="1:25" ht="23.25" customHeight="1" x14ac:dyDescent="0.25">
      <c r="A12" s="106">
        <v>1</v>
      </c>
      <c r="B12" s="160">
        <v>2</v>
      </c>
      <c r="C12" s="160">
        <v>3</v>
      </c>
      <c r="D12" s="160">
        <v>4</v>
      </c>
      <c r="E12" s="160"/>
      <c r="F12" s="160">
        <v>5</v>
      </c>
      <c r="G12" s="160">
        <v>6</v>
      </c>
      <c r="H12" s="160">
        <v>7</v>
      </c>
      <c r="I12" s="160">
        <v>8</v>
      </c>
      <c r="J12" s="160">
        <v>9</v>
      </c>
      <c r="K12" s="160">
        <v>10</v>
      </c>
      <c r="L12" s="160">
        <v>11</v>
      </c>
      <c r="M12" s="160">
        <v>12</v>
      </c>
      <c r="N12" s="160">
        <v>13</v>
      </c>
      <c r="O12" s="160">
        <v>14</v>
      </c>
      <c r="P12" s="107">
        <v>15</v>
      </c>
      <c r="Q12" s="107">
        <v>16</v>
      </c>
      <c r="R12" s="107">
        <v>17</v>
      </c>
      <c r="S12" s="107">
        <v>18</v>
      </c>
      <c r="T12" s="108">
        <v>21</v>
      </c>
      <c r="U12" s="109">
        <v>22</v>
      </c>
      <c r="V12" s="109">
        <v>23</v>
      </c>
    </row>
    <row r="13" spans="1:25" s="31" customFormat="1" ht="23.25" customHeight="1" x14ac:dyDescent="0.25">
      <c r="A13" s="110"/>
      <c r="B13" s="110" t="s">
        <v>68</v>
      </c>
      <c r="C13" s="111"/>
      <c r="D13" s="111"/>
      <c r="E13" s="111"/>
      <c r="F13" s="111"/>
      <c r="G13" s="112">
        <f>G14+G29+G67</f>
        <v>2952</v>
      </c>
      <c r="H13" s="112"/>
      <c r="I13" s="112"/>
      <c r="J13" s="112"/>
      <c r="K13" s="112"/>
      <c r="L13" s="112"/>
      <c r="M13" s="112"/>
      <c r="N13" s="112"/>
      <c r="O13" s="112"/>
      <c r="P13" s="113">
        <f>P14+P29+P62+P67</f>
        <v>612</v>
      </c>
      <c r="Q13" s="113">
        <f>Q14+Q29+Q62+Q67</f>
        <v>864</v>
      </c>
      <c r="R13" s="113">
        <f>R14+R29+R62+R67</f>
        <v>612</v>
      </c>
      <c r="S13" s="113">
        <f>S14+S29+S62+S67</f>
        <v>864</v>
      </c>
      <c r="T13" s="307" t="s">
        <v>230</v>
      </c>
      <c r="U13" s="172">
        <f>U29/G29*100</f>
        <v>67.5</v>
      </c>
      <c r="V13" s="172">
        <f>V29/G29*100</f>
        <v>32.5</v>
      </c>
      <c r="W13" s="38"/>
      <c r="X13" s="71"/>
    </row>
    <row r="14" spans="1:25" s="34" customFormat="1" ht="23.25" customHeight="1" x14ac:dyDescent="0.25">
      <c r="A14" s="232" t="s">
        <v>190</v>
      </c>
      <c r="B14" s="233" t="s">
        <v>25</v>
      </c>
      <c r="C14" s="234"/>
      <c r="D14" s="234"/>
      <c r="E14" s="234"/>
      <c r="F14" s="235"/>
      <c r="G14" s="236">
        <f>SUM(G15:G28)</f>
        <v>1476</v>
      </c>
      <c r="H14" s="236">
        <f t="shared" ref="H14:R14" si="0">SUM(H15:H28)</f>
        <v>0</v>
      </c>
      <c r="I14" s="236">
        <f t="shared" si="0"/>
        <v>1476</v>
      </c>
      <c r="J14" s="236">
        <f t="shared" si="0"/>
        <v>1404</v>
      </c>
      <c r="K14" s="236">
        <f t="shared" si="0"/>
        <v>601</v>
      </c>
      <c r="L14" s="236">
        <f t="shared" si="0"/>
        <v>28</v>
      </c>
      <c r="M14" s="236">
        <f t="shared" si="0"/>
        <v>0</v>
      </c>
      <c r="N14" s="236">
        <f t="shared" si="0"/>
        <v>48</v>
      </c>
      <c r="O14" s="236">
        <f t="shared" si="0"/>
        <v>24</v>
      </c>
      <c r="P14" s="236">
        <f t="shared" si="0"/>
        <v>612</v>
      </c>
      <c r="Q14" s="236">
        <f t="shared" si="0"/>
        <v>792</v>
      </c>
      <c r="R14" s="157">
        <f t="shared" si="0"/>
        <v>0</v>
      </c>
      <c r="S14" s="157">
        <v>0</v>
      </c>
      <c r="T14" s="308"/>
      <c r="U14" s="310"/>
      <c r="V14" s="311"/>
      <c r="W14" s="68"/>
      <c r="X14" s="68"/>
    </row>
    <row r="15" spans="1:25" ht="24" customHeight="1" x14ac:dyDescent="0.25">
      <c r="A15" s="237" t="s">
        <v>189</v>
      </c>
      <c r="B15" s="238" t="s">
        <v>77</v>
      </c>
      <c r="C15" s="239"/>
      <c r="D15" s="239"/>
      <c r="E15" s="239">
        <v>2</v>
      </c>
      <c r="F15" s="240" t="s">
        <v>97</v>
      </c>
      <c r="G15" s="241">
        <f>H15+I15</f>
        <v>91</v>
      </c>
      <c r="H15" s="242"/>
      <c r="I15" s="241">
        <f>J15+N15+O15</f>
        <v>91</v>
      </c>
      <c r="J15" s="241">
        <f>SUM(P15:S15)</f>
        <v>78</v>
      </c>
      <c r="K15" s="239">
        <v>20</v>
      </c>
      <c r="L15" s="239">
        <v>2</v>
      </c>
      <c r="M15" s="242"/>
      <c r="N15" s="242">
        <v>7</v>
      </c>
      <c r="O15" s="242">
        <v>6</v>
      </c>
      <c r="P15" s="242">
        <f>17*2</f>
        <v>34</v>
      </c>
      <c r="Q15" s="242">
        <f>22*2</f>
        <v>44</v>
      </c>
      <c r="R15" s="115"/>
      <c r="S15" s="115"/>
      <c r="T15" s="308"/>
      <c r="U15" s="312"/>
      <c r="V15" s="313"/>
      <c r="W15" s="63"/>
      <c r="X15" s="63"/>
      <c r="Y15" s="63"/>
    </row>
    <row r="16" spans="1:25" ht="21" customHeight="1" x14ac:dyDescent="0.25">
      <c r="A16" s="237" t="s">
        <v>186</v>
      </c>
      <c r="B16" s="238" t="s">
        <v>26</v>
      </c>
      <c r="C16" s="239"/>
      <c r="D16" s="239">
        <v>2</v>
      </c>
      <c r="E16" s="239">
        <v>2</v>
      </c>
      <c r="F16" s="240"/>
      <c r="G16" s="241">
        <f t="shared" ref="G16:G28" si="1">H16+I16</f>
        <v>119</v>
      </c>
      <c r="H16" s="242"/>
      <c r="I16" s="241">
        <f t="shared" ref="I16:I28" si="2">J16+N16+O16</f>
        <v>119</v>
      </c>
      <c r="J16" s="241">
        <f t="shared" ref="J16:J28" si="3">SUM(P16:S16)</f>
        <v>117</v>
      </c>
      <c r="K16" s="239">
        <v>10</v>
      </c>
      <c r="L16" s="239">
        <v>2</v>
      </c>
      <c r="M16" s="242"/>
      <c r="N16" s="242">
        <v>2</v>
      </c>
      <c r="O16" s="242"/>
      <c r="P16" s="242">
        <f>17*3</f>
        <v>51</v>
      </c>
      <c r="Q16" s="242">
        <f>22*3</f>
        <v>66</v>
      </c>
      <c r="R16" s="115"/>
      <c r="S16" s="115"/>
      <c r="T16" s="308"/>
      <c r="U16" s="312"/>
      <c r="V16" s="313"/>
      <c r="W16" s="63"/>
      <c r="X16" s="63"/>
      <c r="Y16" s="63"/>
    </row>
    <row r="17" spans="1:25" ht="21" customHeight="1" x14ac:dyDescent="0.25">
      <c r="A17" s="237" t="s">
        <v>187</v>
      </c>
      <c r="B17" s="243" t="s">
        <v>98</v>
      </c>
      <c r="C17" s="239">
        <v>2</v>
      </c>
      <c r="D17" s="239"/>
      <c r="E17" s="239">
        <v>2</v>
      </c>
      <c r="F17" s="239"/>
      <c r="G17" s="241">
        <f t="shared" si="1"/>
        <v>41</v>
      </c>
      <c r="H17" s="242"/>
      <c r="I17" s="241">
        <f t="shared" si="2"/>
        <v>41</v>
      </c>
      <c r="J17" s="241">
        <f t="shared" si="3"/>
        <v>39</v>
      </c>
      <c r="K17" s="239">
        <v>0</v>
      </c>
      <c r="L17" s="239">
        <v>2</v>
      </c>
      <c r="M17" s="242"/>
      <c r="N17" s="242">
        <v>2</v>
      </c>
      <c r="O17" s="242"/>
      <c r="P17" s="242">
        <f>17*1</f>
        <v>17</v>
      </c>
      <c r="Q17" s="242">
        <f>22*1</f>
        <v>22</v>
      </c>
      <c r="R17" s="115"/>
      <c r="S17" s="115"/>
      <c r="T17" s="308"/>
      <c r="U17" s="312"/>
      <c r="V17" s="313"/>
      <c r="W17" s="63"/>
      <c r="X17" s="63"/>
      <c r="Y17" s="63"/>
    </row>
    <row r="18" spans="1:25" ht="21" customHeight="1" x14ac:dyDescent="0.25">
      <c r="A18" s="237" t="s">
        <v>188</v>
      </c>
      <c r="B18" s="238" t="s">
        <v>27</v>
      </c>
      <c r="C18" s="239"/>
      <c r="D18" s="239">
        <v>2</v>
      </c>
      <c r="E18" s="239">
        <v>2</v>
      </c>
      <c r="F18" s="240"/>
      <c r="G18" s="241">
        <f t="shared" si="1"/>
        <v>119</v>
      </c>
      <c r="H18" s="242"/>
      <c r="I18" s="241">
        <f t="shared" si="2"/>
        <v>119</v>
      </c>
      <c r="J18" s="241">
        <f t="shared" si="3"/>
        <v>117</v>
      </c>
      <c r="K18" s="239">
        <v>117</v>
      </c>
      <c r="L18" s="239">
        <v>2</v>
      </c>
      <c r="M18" s="242"/>
      <c r="N18" s="242">
        <v>2</v>
      </c>
      <c r="O18" s="242"/>
      <c r="P18" s="242">
        <f>17*3</f>
        <v>51</v>
      </c>
      <c r="Q18" s="242">
        <f>22*3</f>
        <v>66</v>
      </c>
      <c r="R18" s="115"/>
      <c r="S18" s="115"/>
      <c r="T18" s="308"/>
      <c r="U18" s="312"/>
      <c r="V18" s="313"/>
      <c r="W18" s="63"/>
      <c r="X18" s="63"/>
      <c r="Y18" s="63"/>
    </row>
    <row r="19" spans="1:25" ht="21.75" customHeight="1" x14ac:dyDescent="0.25">
      <c r="A19" s="237" t="s">
        <v>199</v>
      </c>
      <c r="B19" s="244" t="s">
        <v>29</v>
      </c>
      <c r="C19" s="239"/>
      <c r="D19" s="239"/>
      <c r="E19" s="239">
        <v>2</v>
      </c>
      <c r="F19" s="240" t="s">
        <v>97</v>
      </c>
      <c r="G19" s="241">
        <f t="shared" si="1"/>
        <v>247</v>
      </c>
      <c r="H19" s="242"/>
      <c r="I19" s="241">
        <f t="shared" si="2"/>
        <v>247</v>
      </c>
      <c r="J19" s="241">
        <f t="shared" si="3"/>
        <v>234</v>
      </c>
      <c r="K19" s="239">
        <v>234</v>
      </c>
      <c r="L19" s="239">
        <v>2</v>
      </c>
      <c r="M19" s="242"/>
      <c r="N19" s="242">
        <v>7</v>
      </c>
      <c r="O19" s="242">
        <v>6</v>
      </c>
      <c r="P19" s="242">
        <f>17*6</f>
        <v>102</v>
      </c>
      <c r="Q19" s="242">
        <f>22*6</f>
        <v>132</v>
      </c>
      <c r="R19" s="115"/>
      <c r="S19" s="115"/>
      <c r="T19" s="308"/>
      <c r="U19" s="312"/>
      <c r="V19" s="313"/>
      <c r="W19" s="63"/>
      <c r="X19" s="63"/>
      <c r="Y19" s="63"/>
    </row>
    <row r="20" spans="1:25" s="36" customFormat="1" ht="21" customHeight="1" x14ac:dyDescent="0.25">
      <c r="A20" s="237" t="s">
        <v>191</v>
      </c>
      <c r="B20" s="244" t="s">
        <v>99</v>
      </c>
      <c r="C20" s="239"/>
      <c r="D20" s="239"/>
      <c r="E20" s="239">
        <v>2</v>
      </c>
      <c r="F20" s="239">
        <v>2</v>
      </c>
      <c r="G20" s="241">
        <f t="shared" si="1"/>
        <v>130</v>
      </c>
      <c r="H20" s="242"/>
      <c r="I20" s="241">
        <f t="shared" si="2"/>
        <v>130</v>
      </c>
      <c r="J20" s="241">
        <f t="shared" si="3"/>
        <v>117</v>
      </c>
      <c r="K20" s="239">
        <v>30</v>
      </c>
      <c r="L20" s="239">
        <v>2</v>
      </c>
      <c r="M20" s="242"/>
      <c r="N20" s="242">
        <v>7</v>
      </c>
      <c r="O20" s="242">
        <v>6</v>
      </c>
      <c r="P20" s="242">
        <f>17*3</f>
        <v>51</v>
      </c>
      <c r="Q20" s="242">
        <f t="shared" ref="Q20:Q21" si="4">22*3</f>
        <v>66</v>
      </c>
      <c r="R20" s="115"/>
      <c r="S20" s="115"/>
      <c r="T20" s="308"/>
      <c r="U20" s="312"/>
      <c r="V20" s="313"/>
      <c r="W20" s="64"/>
      <c r="X20" s="64"/>
      <c r="Y20" s="64"/>
    </row>
    <row r="21" spans="1:25" ht="21" customHeight="1" x14ac:dyDescent="0.25">
      <c r="A21" s="237" t="s">
        <v>192</v>
      </c>
      <c r="B21" s="244" t="s">
        <v>28</v>
      </c>
      <c r="C21" s="239"/>
      <c r="D21" s="239">
        <v>2</v>
      </c>
      <c r="E21" s="239">
        <v>2</v>
      </c>
      <c r="F21" s="240"/>
      <c r="G21" s="241">
        <f t="shared" si="1"/>
        <v>119</v>
      </c>
      <c r="H21" s="242"/>
      <c r="I21" s="241">
        <f t="shared" si="2"/>
        <v>119</v>
      </c>
      <c r="J21" s="241">
        <f t="shared" si="3"/>
        <v>117</v>
      </c>
      <c r="K21" s="239">
        <v>10</v>
      </c>
      <c r="L21" s="239">
        <v>2</v>
      </c>
      <c r="M21" s="242"/>
      <c r="N21" s="242">
        <v>2</v>
      </c>
      <c r="O21" s="242"/>
      <c r="P21" s="242">
        <f>17*3</f>
        <v>51</v>
      </c>
      <c r="Q21" s="242">
        <f t="shared" si="4"/>
        <v>66</v>
      </c>
      <c r="R21" s="115"/>
      <c r="S21" s="115"/>
      <c r="T21" s="308"/>
      <c r="U21" s="312"/>
      <c r="V21" s="313"/>
      <c r="W21" s="63"/>
      <c r="X21" s="63"/>
      <c r="Y21" s="63"/>
    </row>
    <row r="22" spans="1:25" ht="21" customHeight="1" x14ac:dyDescent="0.25">
      <c r="A22" s="237" t="s">
        <v>193</v>
      </c>
      <c r="B22" s="244" t="s">
        <v>100</v>
      </c>
      <c r="C22" s="239"/>
      <c r="D22" s="239">
        <v>2</v>
      </c>
      <c r="E22" s="239">
        <v>2</v>
      </c>
      <c r="F22" s="240"/>
      <c r="G22" s="241">
        <f t="shared" si="1"/>
        <v>80</v>
      </c>
      <c r="H22" s="242"/>
      <c r="I22" s="241">
        <f t="shared" si="2"/>
        <v>80</v>
      </c>
      <c r="J22" s="241">
        <f t="shared" si="3"/>
        <v>78</v>
      </c>
      <c r="K22" s="239">
        <v>0</v>
      </c>
      <c r="L22" s="239">
        <v>2</v>
      </c>
      <c r="M22" s="242"/>
      <c r="N22" s="242">
        <v>2</v>
      </c>
      <c r="O22" s="242"/>
      <c r="P22" s="242">
        <f t="shared" ref="P22:P23" si="5">17*2</f>
        <v>34</v>
      </c>
      <c r="Q22" s="242">
        <f t="shared" ref="Q22:Q23" si="6">22*2</f>
        <v>44</v>
      </c>
      <c r="R22" s="115"/>
      <c r="S22" s="115"/>
      <c r="T22" s="308"/>
      <c r="U22" s="312"/>
      <c r="V22" s="313"/>
      <c r="W22" s="63"/>
      <c r="X22" s="63"/>
      <c r="Y22" s="63"/>
    </row>
    <row r="23" spans="1:25" s="37" customFormat="1" ht="21" customHeight="1" x14ac:dyDescent="0.25">
      <c r="A23" s="237" t="s">
        <v>194</v>
      </c>
      <c r="B23" s="244" t="s">
        <v>86</v>
      </c>
      <c r="C23" s="239"/>
      <c r="D23" s="239">
        <v>2</v>
      </c>
      <c r="E23" s="239">
        <v>2</v>
      </c>
      <c r="F23" s="239"/>
      <c r="G23" s="241">
        <f t="shared" si="1"/>
        <v>80</v>
      </c>
      <c r="H23" s="242"/>
      <c r="I23" s="241">
        <f t="shared" si="2"/>
        <v>80</v>
      </c>
      <c r="J23" s="241">
        <f t="shared" si="3"/>
        <v>78</v>
      </c>
      <c r="K23" s="239">
        <v>34</v>
      </c>
      <c r="L23" s="239">
        <v>2</v>
      </c>
      <c r="M23" s="242"/>
      <c r="N23" s="242">
        <v>2</v>
      </c>
      <c r="O23" s="242"/>
      <c r="P23" s="242">
        <f t="shared" si="5"/>
        <v>34</v>
      </c>
      <c r="Q23" s="242">
        <f t="shared" si="6"/>
        <v>44</v>
      </c>
      <c r="R23" s="115"/>
      <c r="S23" s="115"/>
      <c r="T23" s="308"/>
      <c r="U23" s="312"/>
      <c r="V23" s="313"/>
      <c r="W23" s="65"/>
      <c r="X23" s="65"/>
      <c r="Y23" s="65"/>
    </row>
    <row r="24" spans="1:25" ht="21" customHeight="1" x14ac:dyDescent="0.25">
      <c r="A24" s="237" t="s">
        <v>200</v>
      </c>
      <c r="B24" s="244" t="s">
        <v>78</v>
      </c>
      <c r="C24" s="239"/>
      <c r="D24" s="239"/>
      <c r="E24" s="239">
        <v>2</v>
      </c>
      <c r="F24" s="239">
        <v>2</v>
      </c>
      <c r="G24" s="241">
        <f t="shared" si="1"/>
        <v>203</v>
      </c>
      <c r="H24" s="242"/>
      <c r="I24" s="241">
        <f t="shared" si="2"/>
        <v>203</v>
      </c>
      <c r="J24" s="241">
        <f t="shared" si="3"/>
        <v>190</v>
      </c>
      <c r="K24" s="239">
        <v>24</v>
      </c>
      <c r="L24" s="239">
        <v>2</v>
      </c>
      <c r="M24" s="242"/>
      <c r="N24" s="242">
        <v>7</v>
      </c>
      <c r="O24" s="242">
        <v>6</v>
      </c>
      <c r="P24" s="242">
        <f>17*6</f>
        <v>102</v>
      </c>
      <c r="Q24" s="242">
        <f>22*4</f>
        <v>88</v>
      </c>
      <c r="R24" s="115"/>
      <c r="S24" s="115"/>
      <c r="T24" s="308"/>
      <c r="U24" s="312"/>
      <c r="V24" s="313"/>
      <c r="W24" s="63"/>
      <c r="X24" s="63"/>
      <c r="Y24" s="63"/>
    </row>
    <row r="25" spans="1:25" ht="21" customHeight="1" x14ac:dyDescent="0.25">
      <c r="A25" s="237" t="s">
        <v>195</v>
      </c>
      <c r="B25" s="244" t="s">
        <v>101</v>
      </c>
      <c r="C25" s="239"/>
      <c r="D25" s="239">
        <v>2</v>
      </c>
      <c r="E25" s="239">
        <v>2</v>
      </c>
      <c r="F25" s="240"/>
      <c r="G25" s="241">
        <f t="shared" si="1"/>
        <v>41</v>
      </c>
      <c r="H25" s="242"/>
      <c r="I25" s="241">
        <f t="shared" si="2"/>
        <v>41</v>
      </c>
      <c r="J25" s="241">
        <f t="shared" si="3"/>
        <v>39</v>
      </c>
      <c r="K25" s="239">
        <v>6</v>
      </c>
      <c r="L25" s="239">
        <v>2</v>
      </c>
      <c r="M25" s="242"/>
      <c r="N25" s="242">
        <v>2</v>
      </c>
      <c r="O25" s="242"/>
      <c r="P25" s="242">
        <f>17*1</f>
        <v>17</v>
      </c>
      <c r="Q25" s="242">
        <f>22*1</f>
        <v>22</v>
      </c>
      <c r="R25" s="115"/>
      <c r="S25" s="115"/>
      <c r="T25" s="308"/>
      <c r="U25" s="312"/>
      <c r="V25" s="313"/>
      <c r="W25" s="63"/>
      <c r="X25" s="63"/>
      <c r="Y25" s="63"/>
    </row>
    <row r="26" spans="1:25" s="34" customFormat="1" ht="21" customHeight="1" x14ac:dyDescent="0.25">
      <c r="A26" s="237" t="s">
        <v>196</v>
      </c>
      <c r="B26" s="244" t="s">
        <v>102</v>
      </c>
      <c r="C26" s="239"/>
      <c r="D26" s="239">
        <v>2</v>
      </c>
      <c r="E26" s="239">
        <v>2</v>
      </c>
      <c r="F26" s="239"/>
      <c r="G26" s="241">
        <f t="shared" si="1"/>
        <v>46</v>
      </c>
      <c r="H26" s="242"/>
      <c r="I26" s="241">
        <f t="shared" si="2"/>
        <v>46</v>
      </c>
      <c r="J26" s="241">
        <f t="shared" si="3"/>
        <v>44</v>
      </c>
      <c r="K26" s="239">
        <v>6</v>
      </c>
      <c r="L26" s="239">
        <v>2</v>
      </c>
      <c r="M26" s="242"/>
      <c r="N26" s="242">
        <v>2</v>
      </c>
      <c r="O26" s="242"/>
      <c r="P26" s="242">
        <f>17*0</f>
        <v>0</v>
      </c>
      <c r="Q26" s="242">
        <f t="shared" ref="Q26:Q28" si="7">22*2</f>
        <v>44</v>
      </c>
      <c r="R26" s="115"/>
      <c r="S26" s="115"/>
      <c r="T26" s="308"/>
      <c r="U26" s="312"/>
      <c r="V26" s="313"/>
      <c r="W26" s="66"/>
      <c r="X26" s="66"/>
      <c r="Y26" s="66"/>
    </row>
    <row r="27" spans="1:25" ht="21" customHeight="1" x14ac:dyDescent="0.25">
      <c r="A27" s="237" t="s">
        <v>197</v>
      </c>
      <c r="B27" s="244" t="s">
        <v>30</v>
      </c>
      <c r="C27" s="239"/>
      <c r="D27" s="239">
        <v>2</v>
      </c>
      <c r="E27" s="239">
        <v>2</v>
      </c>
      <c r="F27" s="240"/>
      <c r="G27" s="241">
        <f t="shared" si="1"/>
        <v>80</v>
      </c>
      <c r="H27" s="242"/>
      <c r="I27" s="241">
        <f t="shared" si="2"/>
        <v>80</v>
      </c>
      <c r="J27" s="241">
        <f t="shared" si="3"/>
        <v>78</v>
      </c>
      <c r="K27" s="239">
        <v>70</v>
      </c>
      <c r="L27" s="239">
        <v>2</v>
      </c>
      <c r="M27" s="242"/>
      <c r="N27" s="242">
        <v>2</v>
      </c>
      <c r="O27" s="242"/>
      <c r="P27" s="242">
        <f>17*2</f>
        <v>34</v>
      </c>
      <c r="Q27" s="242">
        <f t="shared" si="7"/>
        <v>44</v>
      </c>
      <c r="R27" s="115"/>
      <c r="S27" s="115"/>
      <c r="T27" s="308"/>
      <c r="U27" s="312"/>
      <c r="V27" s="313"/>
      <c r="W27" s="63"/>
      <c r="X27" s="63"/>
      <c r="Y27" s="63"/>
    </row>
    <row r="28" spans="1:25" ht="21" customHeight="1" x14ac:dyDescent="0.25">
      <c r="A28" s="237" t="s">
        <v>198</v>
      </c>
      <c r="B28" s="244" t="s">
        <v>336</v>
      </c>
      <c r="C28" s="239"/>
      <c r="D28" s="239">
        <v>2</v>
      </c>
      <c r="E28" s="239">
        <v>2</v>
      </c>
      <c r="F28" s="240"/>
      <c r="G28" s="241">
        <f t="shared" si="1"/>
        <v>80</v>
      </c>
      <c r="H28" s="242"/>
      <c r="I28" s="241">
        <f t="shared" si="2"/>
        <v>80</v>
      </c>
      <c r="J28" s="241">
        <f t="shared" si="3"/>
        <v>78</v>
      </c>
      <c r="K28" s="239">
        <v>40</v>
      </c>
      <c r="L28" s="239">
        <v>2</v>
      </c>
      <c r="M28" s="242"/>
      <c r="N28" s="242">
        <v>2</v>
      </c>
      <c r="O28" s="242"/>
      <c r="P28" s="242">
        <f>17*2</f>
        <v>34</v>
      </c>
      <c r="Q28" s="242">
        <f t="shared" si="7"/>
        <v>44</v>
      </c>
      <c r="R28" s="115"/>
      <c r="S28" s="115"/>
      <c r="T28" s="308"/>
      <c r="U28" s="314"/>
      <c r="V28" s="315"/>
      <c r="W28" s="63"/>
      <c r="X28" s="63"/>
      <c r="Y28" s="63"/>
    </row>
    <row r="29" spans="1:25" ht="21" customHeight="1" x14ac:dyDescent="0.25">
      <c r="A29" s="116"/>
      <c r="B29" s="117" t="s">
        <v>128</v>
      </c>
      <c r="C29" s="118"/>
      <c r="D29" s="118"/>
      <c r="E29" s="118"/>
      <c r="F29" s="119"/>
      <c r="G29" s="158">
        <f t="shared" ref="G29:O29" si="8">G30+G36+G44</f>
        <v>1440</v>
      </c>
      <c r="H29" s="158">
        <f t="shared" si="8"/>
        <v>20</v>
      </c>
      <c r="I29" s="158">
        <f t="shared" si="8"/>
        <v>808</v>
      </c>
      <c r="J29" s="158">
        <f t="shared" si="8"/>
        <v>792</v>
      </c>
      <c r="K29" s="158">
        <f t="shared" si="8"/>
        <v>388</v>
      </c>
      <c r="L29" s="158">
        <f t="shared" si="8"/>
        <v>0</v>
      </c>
      <c r="M29" s="158">
        <f t="shared" si="8"/>
        <v>612</v>
      </c>
      <c r="N29" s="158">
        <f t="shared" si="8"/>
        <v>8</v>
      </c>
      <c r="O29" s="158">
        <f t="shared" si="8"/>
        <v>8</v>
      </c>
      <c r="P29" s="245">
        <f>P30+P36+P44+P67</f>
        <v>0</v>
      </c>
      <c r="Q29" s="245">
        <f>Q30+Q36+Q44+Q67</f>
        <v>0</v>
      </c>
      <c r="R29" s="158">
        <f>R30+R36+R44+R67</f>
        <v>612</v>
      </c>
      <c r="S29" s="158">
        <f>S30+S36+S44</f>
        <v>792</v>
      </c>
      <c r="T29" s="309"/>
      <c r="U29" s="120">
        <f>SUM(U31:U60)</f>
        <v>972</v>
      </c>
      <c r="V29" s="120">
        <f>SUM(V31:V60)</f>
        <v>468</v>
      </c>
      <c r="W29" s="69"/>
      <c r="X29" s="69"/>
    </row>
    <row r="30" spans="1:25" s="37" customFormat="1" ht="22.5" customHeight="1" x14ac:dyDescent="0.25">
      <c r="A30" s="121" t="s">
        <v>115</v>
      </c>
      <c r="B30" s="163" t="s">
        <v>114</v>
      </c>
      <c r="C30" s="147"/>
      <c r="D30" s="147"/>
      <c r="E30" s="147"/>
      <c r="F30" s="147"/>
      <c r="G30" s="122">
        <f>SUM(G31:G35)</f>
        <v>183</v>
      </c>
      <c r="H30" s="122">
        <f t="shared" ref="H30:S30" si="9">SUM(H31:H35)</f>
        <v>0</v>
      </c>
      <c r="I30" s="122">
        <f t="shared" si="9"/>
        <v>183</v>
      </c>
      <c r="J30" s="122">
        <f t="shared" si="9"/>
        <v>183</v>
      </c>
      <c r="K30" s="122">
        <f t="shared" si="9"/>
        <v>122</v>
      </c>
      <c r="L30" s="122">
        <f t="shared" si="9"/>
        <v>0</v>
      </c>
      <c r="M30" s="122">
        <f t="shared" si="9"/>
        <v>0</v>
      </c>
      <c r="N30" s="122">
        <f t="shared" si="9"/>
        <v>0</v>
      </c>
      <c r="O30" s="122">
        <f t="shared" si="9"/>
        <v>0</v>
      </c>
      <c r="P30" s="246">
        <f t="shared" si="9"/>
        <v>0</v>
      </c>
      <c r="Q30" s="246">
        <f t="shared" si="9"/>
        <v>0</v>
      </c>
      <c r="R30" s="122">
        <f t="shared" si="9"/>
        <v>153</v>
      </c>
      <c r="S30" s="122">
        <f t="shared" si="9"/>
        <v>30</v>
      </c>
      <c r="T30" s="332" t="s">
        <v>125</v>
      </c>
      <c r="U30" s="131"/>
      <c r="V30" s="120"/>
    </row>
    <row r="31" spans="1:25" ht="18" customHeight="1" x14ac:dyDescent="0.25">
      <c r="A31" s="133" t="s">
        <v>110</v>
      </c>
      <c r="B31" s="166" t="s">
        <v>109</v>
      </c>
      <c r="C31" s="148"/>
      <c r="D31" s="148">
        <v>3</v>
      </c>
      <c r="E31" s="148">
        <v>3</v>
      </c>
      <c r="F31" s="174"/>
      <c r="G31" s="125">
        <f>H31+I31</f>
        <v>34</v>
      </c>
      <c r="H31" s="162"/>
      <c r="I31" s="126">
        <f>J31+N31+O31</f>
        <v>34</v>
      </c>
      <c r="J31" s="123">
        <f>SUM(P31:S31)</f>
        <v>34</v>
      </c>
      <c r="K31" s="127">
        <v>10</v>
      </c>
      <c r="L31" s="162"/>
      <c r="M31" s="162"/>
      <c r="N31" s="162"/>
      <c r="O31" s="162"/>
      <c r="P31" s="242"/>
      <c r="Q31" s="242"/>
      <c r="R31" s="114">
        <f>17*2</f>
        <v>34</v>
      </c>
      <c r="S31" s="114">
        <v>0</v>
      </c>
      <c r="T31" s="333"/>
      <c r="U31" s="109">
        <v>34</v>
      </c>
      <c r="V31" s="123">
        <f>G31-U31</f>
        <v>0</v>
      </c>
    </row>
    <row r="32" spans="1:25" ht="18" customHeight="1" x14ac:dyDescent="0.25">
      <c r="A32" s="133" t="s">
        <v>112</v>
      </c>
      <c r="B32" s="166" t="s">
        <v>234</v>
      </c>
      <c r="C32" s="148"/>
      <c r="D32" s="148">
        <v>3</v>
      </c>
      <c r="E32" s="148">
        <v>3</v>
      </c>
      <c r="F32" s="174"/>
      <c r="G32" s="125">
        <f t="shared" ref="G32:G58" si="10">H32+I32</f>
        <v>34</v>
      </c>
      <c r="H32" s="162"/>
      <c r="I32" s="126">
        <f t="shared" ref="I32:I58" si="11">J32+N32+O32</f>
        <v>34</v>
      </c>
      <c r="J32" s="123">
        <f t="shared" ref="J32:J58" si="12">SUM(P32:S32)</f>
        <v>34</v>
      </c>
      <c r="K32" s="127">
        <v>34</v>
      </c>
      <c r="L32" s="109"/>
      <c r="M32" s="109"/>
      <c r="N32" s="109"/>
      <c r="O32" s="109"/>
      <c r="P32" s="242"/>
      <c r="Q32" s="247"/>
      <c r="R32" s="114">
        <f t="shared" ref="R32:R41" si="13">17*2</f>
        <v>34</v>
      </c>
      <c r="S32" s="114">
        <v>0</v>
      </c>
      <c r="T32" s="333"/>
      <c r="U32" s="109">
        <v>34</v>
      </c>
      <c r="V32" s="123">
        <f t="shared" ref="V32:V43" si="14">G32-U32</f>
        <v>0</v>
      </c>
    </row>
    <row r="33" spans="1:22" ht="18" customHeight="1" x14ac:dyDescent="0.25">
      <c r="A33" s="133" t="s">
        <v>111</v>
      </c>
      <c r="B33" s="166" t="s">
        <v>51</v>
      </c>
      <c r="C33" s="148"/>
      <c r="D33" s="301" t="s">
        <v>124</v>
      </c>
      <c r="E33" s="148">
        <v>3.4</v>
      </c>
      <c r="F33" s="174"/>
      <c r="G33" s="125">
        <f t="shared" si="10"/>
        <v>37</v>
      </c>
      <c r="H33" s="162"/>
      <c r="I33" s="126">
        <f t="shared" si="11"/>
        <v>37</v>
      </c>
      <c r="J33" s="123">
        <f t="shared" si="12"/>
        <v>37</v>
      </c>
      <c r="K33" s="127">
        <v>24</v>
      </c>
      <c r="L33" s="162"/>
      <c r="M33" s="162"/>
      <c r="N33" s="162"/>
      <c r="O33" s="162"/>
      <c r="P33" s="242"/>
      <c r="Q33" s="242"/>
      <c r="R33" s="114">
        <f>17*1</f>
        <v>17</v>
      </c>
      <c r="S33" s="114">
        <f>5*4</f>
        <v>20</v>
      </c>
      <c r="T33" s="333"/>
      <c r="U33" s="109">
        <v>37</v>
      </c>
      <c r="V33" s="123">
        <f t="shared" si="14"/>
        <v>0</v>
      </c>
    </row>
    <row r="34" spans="1:22" ht="18" customHeight="1" x14ac:dyDescent="0.25">
      <c r="A34" s="133" t="s">
        <v>113</v>
      </c>
      <c r="B34" s="166" t="s">
        <v>30</v>
      </c>
      <c r="C34" s="148"/>
      <c r="D34" s="303"/>
      <c r="E34" s="148">
        <v>3.4</v>
      </c>
      <c r="F34" s="174"/>
      <c r="G34" s="125">
        <f t="shared" si="10"/>
        <v>44</v>
      </c>
      <c r="H34" s="162"/>
      <c r="I34" s="126">
        <f t="shared" si="11"/>
        <v>44</v>
      </c>
      <c r="J34" s="123">
        <f t="shared" si="12"/>
        <v>44</v>
      </c>
      <c r="K34" s="127">
        <v>44</v>
      </c>
      <c r="L34" s="162"/>
      <c r="M34" s="162"/>
      <c r="N34" s="162"/>
      <c r="O34" s="162"/>
      <c r="P34" s="242"/>
      <c r="Q34" s="242"/>
      <c r="R34" s="114">
        <f t="shared" si="13"/>
        <v>34</v>
      </c>
      <c r="S34" s="114">
        <f>5*2</f>
        <v>10</v>
      </c>
      <c r="T34" s="333"/>
      <c r="U34" s="109">
        <v>44</v>
      </c>
      <c r="V34" s="123">
        <f t="shared" si="14"/>
        <v>0</v>
      </c>
    </row>
    <row r="35" spans="1:22" ht="18" customHeight="1" x14ac:dyDescent="0.25">
      <c r="A35" s="133" t="s">
        <v>236</v>
      </c>
      <c r="B35" s="166" t="s">
        <v>235</v>
      </c>
      <c r="C35" s="148"/>
      <c r="D35" s="148">
        <v>3</v>
      </c>
      <c r="E35" s="148">
        <v>3</v>
      </c>
      <c r="F35" s="174"/>
      <c r="G35" s="125">
        <f t="shared" si="10"/>
        <v>34</v>
      </c>
      <c r="H35" s="162"/>
      <c r="I35" s="126">
        <f t="shared" si="11"/>
        <v>34</v>
      </c>
      <c r="J35" s="123">
        <f t="shared" si="12"/>
        <v>34</v>
      </c>
      <c r="K35" s="127">
        <v>10</v>
      </c>
      <c r="L35" s="162"/>
      <c r="M35" s="162"/>
      <c r="N35" s="162"/>
      <c r="O35" s="162"/>
      <c r="P35" s="242"/>
      <c r="Q35" s="242"/>
      <c r="R35" s="114">
        <f t="shared" si="13"/>
        <v>34</v>
      </c>
      <c r="S35" s="114">
        <v>0</v>
      </c>
      <c r="T35" s="334"/>
      <c r="U35" s="109">
        <v>34</v>
      </c>
      <c r="V35" s="123">
        <f t="shared" si="14"/>
        <v>0</v>
      </c>
    </row>
    <row r="36" spans="1:22" s="37" customFormat="1" ht="20.25" customHeight="1" x14ac:dyDescent="0.25">
      <c r="A36" s="129" t="s">
        <v>60</v>
      </c>
      <c r="B36" s="164" t="s">
        <v>93</v>
      </c>
      <c r="C36" s="148"/>
      <c r="D36" s="148"/>
      <c r="E36" s="148"/>
      <c r="F36" s="175"/>
      <c r="G36" s="122">
        <f t="shared" ref="G36:S36" si="15">SUM(G37:G43)</f>
        <v>268</v>
      </c>
      <c r="H36" s="122">
        <f t="shared" si="15"/>
        <v>0</v>
      </c>
      <c r="I36" s="122">
        <f t="shared" si="15"/>
        <v>268</v>
      </c>
      <c r="J36" s="122">
        <f t="shared" si="15"/>
        <v>268</v>
      </c>
      <c r="K36" s="122">
        <f t="shared" si="15"/>
        <v>100</v>
      </c>
      <c r="L36" s="122">
        <f t="shared" si="15"/>
        <v>0</v>
      </c>
      <c r="M36" s="122">
        <f t="shared" si="15"/>
        <v>0</v>
      </c>
      <c r="N36" s="122">
        <f t="shared" si="15"/>
        <v>0</v>
      </c>
      <c r="O36" s="122">
        <f t="shared" si="15"/>
        <v>0</v>
      </c>
      <c r="P36" s="246">
        <f t="shared" si="15"/>
        <v>0</v>
      </c>
      <c r="Q36" s="246">
        <f t="shared" si="15"/>
        <v>0</v>
      </c>
      <c r="R36" s="122">
        <f t="shared" si="15"/>
        <v>238</v>
      </c>
      <c r="S36" s="122">
        <f t="shared" si="15"/>
        <v>30</v>
      </c>
      <c r="T36" s="330" t="s">
        <v>126</v>
      </c>
      <c r="U36" s="131"/>
      <c r="V36" s="120"/>
    </row>
    <row r="37" spans="1:22" ht="20.25" customHeight="1" x14ac:dyDescent="0.25">
      <c r="A37" s="133" t="s">
        <v>61</v>
      </c>
      <c r="B37" s="166" t="s">
        <v>237</v>
      </c>
      <c r="C37" s="148"/>
      <c r="D37" s="148">
        <v>4</v>
      </c>
      <c r="E37" s="148">
        <v>3.4</v>
      </c>
      <c r="F37" s="174"/>
      <c r="G37" s="125">
        <f t="shared" si="10"/>
        <v>54</v>
      </c>
      <c r="H37" s="162"/>
      <c r="I37" s="126">
        <f t="shared" si="11"/>
        <v>54</v>
      </c>
      <c r="J37" s="123">
        <f t="shared" si="12"/>
        <v>54</v>
      </c>
      <c r="K37" s="127">
        <v>44</v>
      </c>
      <c r="L37" s="162"/>
      <c r="M37" s="162"/>
      <c r="N37" s="162"/>
      <c r="O37" s="162"/>
      <c r="P37" s="242"/>
      <c r="Q37" s="242"/>
      <c r="R37" s="114">
        <f>17*2</f>
        <v>34</v>
      </c>
      <c r="S37" s="114">
        <f>5*4</f>
        <v>20</v>
      </c>
      <c r="T37" s="331"/>
      <c r="U37" s="109">
        <v>54</v>
      </c>
      <c r="V37" s="123">
        <f t="shared" si="14"/>
        <v>0</v>
      </c>
    </row>
    <row r="38" spans="1:22" ht="20.25" customHeight="1" x14ac:dyDescent="0.25">
      <c r="A38" s="133" t="s">
        <v>62</v>
      </c>
      <c r="B38" s="166" t="s">
        <v>238</v>
      </c>
      <c r="C38" s="148"/>
      <c r="D38" s="301" t="s">
        <v>344</v>
      </c>
      <c r="E38" s="148">
        <v>3</v>
      </c>
      <c r="F38" s="174"/>
      <c r="G38" s="125">
        <f t="shared" si="10"/>
        <v>34</v>
      </c>
      <c r="H38" s="162"/>
      <c r="I38" s="126">
        <f t="shared" si="11"/>
        <v>34</v>
      </c>
      <c r="J38" s="123">
        <f t="shared" si="12"/>
        <v>34</v>
      </c>
      <c r="K38" s="127">
        <v>14</v>
      </c>
      <c r="L38" s="162"/>
      <c r="M38" s="162"/>
      <c r="N38" s="162"/>
      <c r="O38" s="162"/>
      <c r="P38" s="242"/>
      <c r="Q38" s="242"/>
      <c r="R38" s="114">
        <f t="shared" si="13"/>
        <v>34</v>
      </c>
      <c r="S38" s="114">
        <v>0</v>
      </c>
      <c r="T38" s="331"/>
      <c r="U38" s="109">
        <v>34</v>
      </c>
      <c r="V38" s="123">
        <f t="shared" si="14"/>
        <v>0</v>
      </c>
    </row>
    <row r="39" spans="1:22" ht="23.25" customHeight="1" x14ac:dyDescent="0.25">
      <c r="A39" s="133" t="s">
        <v>63</v>
      </c>
      <c r="B39" s="166" t="s">
        <v>239</v>
      </c>
      <c r="C39" s="148"/>
      <c r="D39" s="303"/>
      <c r="E39" s="148">
        <v>3.4</v>
      </c>
      <c r="F39" s="149"/>
      <c r="G39" s="125">
        <f t="shared" si="10"/>
        <v>34</v>
      </c>
      <c r="H39" s="162"/>
      <c r="I39" s="126">
        <f t="shared" si="11"/>
        <v>34</v>
      </c>
      <c r="J39" s="123">
        <f t="shared" si="12"/>
        <v>34</v>
      </c>
      <c r="K39" s="127">
        <v>10</v>
      </c>
      <c r="L39" s="162"/>
      <c r="M39" s="162"/>
      <c r="N39" s="162"/>
      <c r="O39" s="162"/>
      <c r="P39" s="242"/>
      <c r="Q39" s="242"/>
      <c r="R39" s="114">
        <f>17*2</f>
        <v>34</v>
      </c>
      <c r="S39" s="114">
        <v>0</v>
      </c>
      <c r="T39" s="331"/>
      <c r="U39" s="109">
        <v>34</v>
      </c>
      <c r="V39" s="123">
        <f t="shared" si="14"/>
        <v>0</v>
      </c>
    </row>
    <row r="40" spans="1:22" ht="25.5" customHeight="1" x14ac:dyDescent="0.25">
      <c r="A40" s="133" t="s">
        <v>64</v>
      </c>
      <c r="B40" s="166" t="s">
        <v>240</v>
      </c>
      <c r="C40" s="148"/>
      <c r="D40" s="148">
        <v>4</v>
      </c>
      <c r="E40" s="148">
        <v>3.4</v>
      </c>
      <c r="F40" s="149"/>
      <c r="G40" s="125">
        <f t="shared" si="10"/>
        <v>44</v>
      </c>
      <c r="H40" s="162"/>
      <c r="I40" s="126">
        <f t="shared" si="11"/>
        <v>44</v>
      </c>
      <c r="J40" s="123">
        <f t="shared" si="12"/>
        <v>44</v>
      </c>
      <c r="K40" s="127">
        <v>10</v>
      </c>
      <c r="L40" s="162"/>
      <c r="M40" s="162"/>
      <c r="N40" s="162"/>
      <c r="O40" s="162"/>
      <c r="P40" s="242"/>
      <c r="Q40" s="242"/>
      <c r="R40" s="114">
        <f t="shared" si="13"/>
        <v>34</v>
      </c>
      <c r="S40" s="114">
        <f>5*2</f>
        <v>10</v>
      </c>
      <c r="T40" s="331"/>
      <c r="U40" s="109">
        <v>44</v>
      </c>
      <c r="V40" s="123">
        <f t="shared" si="14"/>
        <v>0</v>
      </c>
    </row>
    <row r="41" spans="1:22" ht="21.75" customHeight="1" x14ac:dyDescent="0.25">
      <c r="A41" s="124" t="s">
        <v>242</v>
      </c>
      <c r="B41" s="59" t="s">
        <v>116</v>
      </c>
      <c r="C41" s="148"/>
      <c r="D41" s="301" t="s">
        <v>344</v>
      </c>
      <c r="E41" s="148">
        <v>3</v>
      </c>
      <c r="F41" s="174"/>
      <c r="G41" s="125">
        <f t="shared" si="10"/>
        <v>34</v>
      </c>
      <c r="H41" s="162"/>
      <c r="I41" s="126">
        <f t="shared" si="11"/>
        <v>34</v>
      </c>
      <c r="J41" s="123">
        <f t="shared" si="12"/>
        <v>34</v>
      </c>
      <c r="K41" s="127">
        <v>6</v>
      </c>
      <c r="L41" s="162"/>
      <c r="M41" s="162"/>
      <c r="N41" s="162"/>
      <c r="O41" s="162"/>
      <c r="P41" s="242"/>
      <c r="Q41" s="242"/>
      <c r="R41" s="114">
        <f t="shared" si="13"/>
        <v>34</v>
      </c>
      <c r="S41" s="114">
        <f>8*0</f>
        <v>0</v>
      </c>
      <c r="T41" s="331"/>
      <c r="U41" s="109">
        <v>0</v>
      </c>
      <c r="V41" s="123">
        <f t="shared" si="14"/>
        <v>34</v>
      </c>
    </row>
    <row r="42" spans="1:22" ht="20.25" customHeight="1" x14ac:dyDescent="0.25">
      <c r="A42" s="124" t="s">
        <v>243</v>
      </c>
      <c r="B42" s="132" t="s">
        <v>241</v>
      </c>
      <c r="C42" s="148"/>
      <c r="D42" s="302"/>
      <c r="E42" s="148">
        <v>3.4</v>
      </c>
      <c r="F42" s="174"/>
      <c r="G42" s="125">
        <f t="shared" si="10"/>
        <v>34</v>
      </c>
      <c r="H42" s="162"/>
      <c r="I42" s="126">
        <f t="shared" si="11"/>
        <v>34</v>
      </c>
      <c r="J42" s="123">
        <f t="shared" si="12"/>
        <v>34</v>
      </c>
      <c r="K42" s="127">
        <v>6</v>
      </c>
      <c r="L42" s="162"/>
      <c r="M42" s="162"/>
      <c r="N42" s="162"/>
      <c r="O42" s="162"/>
      <c r="P42" s="242"/>
      <c r="Q42" s="242"/>
      <c r="R42" s="114">
        <f>17*2</f>
        <v>34</v>
      </c>
      <c r="S42" s="114">
        <v>0</v>
      </c>
      <c r="T42" s="331"/>
      <c r="U42" s="109">
        <v>0</v>
      </c>
      <c r="V42" s="123">
        <f t="shared" si="14"/>
        <v>34</v>
      </c>
    </row>
    <row r="43" spans="1:22" ht="25.5" customHeight="1" x14ac:dyDescent="0.25">
      <c r="A43" s="124" t="s">
        <v>244</v>
      </c>
      <c r="B43" s="14" t="s">
        <v>174</v>
      </c>
      <c r="C43" s="148"/>
      <c r="D43" s="303"/>
      <c r="E43" s="148">
        <v>3.4</v>
      </c>
      <c r="F43" s="174"/>
      <c r="G43" s="125">
        <f t="shared" si="10"/>
        <v>34</v>
      </c>
      <c r="H43" s="162"/>
      <c r="I43" s="126">
        <f t="shared" si="11"/>
        <v>34</v>
      </c>
      <c r="J43" s="123">
        <f t="shared" si="12"/>
        <v>34</v>
      </c>
      <c r="K43" s="127">
        <v>10</v>
      </c>
      <c r="L43" s="162"/>
      <c r="M43" s="162"/>
      <c r="N43" s="162"/>
      <c r="O43" s="162"/>
      <c r="P43" s="242"/>
      <c r="Q43" s="242"/>
      <c r="R43" s="114">
        <f>17*2</f>
        <v>34</v>
      </c>
      <c r="S43" s="114">
        <v>0</v>
      </c>
      <c r="T43" s="331"/>
      <c r="U43" s="109">
        <v>0</v>
      </c>
      <c r="V43" s="123">
        <f t="shared" si="14"/>
        <v>34</v>
      </c>
    </row>
    <row r="44" spans="1:22" s="37" customFormat="1" ht="23.25" customHeight="1" x14ac:dyDescent="0.25">
      <c r="A44" s="208" t="s">
        <v>65</v>
      </c>
      <c r="B44" s="209" t="s">
        <v>31</v>
      </c>
      <c r="C44" s="165"/>
      <c r="D44" s="161"/>
      <c r="E44" s="161"/>
      <c r="F44" s="130"/>
      <c r="G44" s="122">
        <f>G45+G49+G53+G57</f>
        <v>989</v>
      </c>
      <c r="H44" s="122">
        <f t="shared" ref="H44:S44" si="16">H45+H49+H53+H57</f>
        <v>20</v>
      </c>
      <c r="I44" s="122">
        <f t="shared" si="16"/>
        <v>357</v>
      </c>
      <c r="J44" s="122">
        <f t="shared" si="16"/>
        <v>341</v>
      </c>
      <c r="K44" s="122">
        <f t="shared" si="16"/>
        <v>166</v>
      </c>
      <c r="L44" s="122">
        <f t="shared" si="16"/>
        <v>0</v>
      </c>
      <c r="M44" s="122">
        <f t="shared" si="16"/>
        <v>612</v>
      </c>
      <c r="N44" s="122">
        <f t="shared" si="16"/>
        <v>8</v>
      </c>
      <c r="O44" s="122">
        <f t="shared" si="16"/>
        <v>8</v>
      </c>
      <c r="P44" s="246">
        <f t="shared" si="16"/>
        <v>0</v>
      </c>
      <c r="Q44" s="246">
        <f t="shared" si="16"/>
        <v>0</v>
      </c>
      <c r="R44" s="122">
        <f t="shared" si="16"/>
        <v>221</v>
      </c>
      <c r="S44" s="122">
        <f t="shared" si="16"/>
        <v>732</v>
      </c>
      <c r="T44" s="304" t="s">
        <v>127</v>
      </c>
      <c r="U44" s="120"/>
      <c r="V44" s="120"/>
    </row>
    <row r="45" spans="1:22" ht="27" customHeight="1" x14ac:dyDescent="0.25">
      <c r="A45" s="212" t="s">
        <v>252</v>
      </c>
      <c r="B45" s="212" t="s">
        <v>289</v>
      </c>
      <c r="C45" s="151"/>
      <c r="D45" s="56"/>
      <c r="E45" s="56"/>
      <c r="F45" s="150"/>
      <c r="G45" s="122">
        <f>SUM(G46:G48)</f>
        <v>268</v>
      </c>
      <c r="H45" s="122">
        <f t="shared" ref="H45:S45" si="17">SUM(H46:H48)</f>
        <v>5</v>
      </c>
      <c r="I45" s="122">
        <f t="shared" si="17"/>
        <v>119</v>
      </c>
      <c r="J45" s="122">
        <f t="shared" si="17"/>
        <v>115</v>
      </c>
      <c r="K45" s="122">
        <v>56</v>
      </c>
      <c r="L45" s="122">
        <f t="shared" si="17"/>
        <v>0</v>
      </c>
      <c r="M45" s="122">
        <f t="shared" si="17"/>
        <v>144</v>
      </c>
      <c r="N45" s="122">
        <f t="shared" si="17"/>
        <v>2</v>
      </c>
      <c r="O45" s="122">
        <f t="shared" si="17"/>
        <v>2</v>
      </c>
      <c r="P45" s="246">
        <f t="shared" si="17"/>
        <v>0</v>
      </c>
      <c r="Q45" s="246">
        <f t="shared" si="17"/>
        <v>0</v>
      </c>
      <c r="R45" s="122">
        <f t="shared" si="17"/>
        <v>85</v>
      </c>
      <c r="S45" s="122">
        <f t="shared" si="17"/>
        <v>174</v>
      </c>
      <c r="T45" s="305"/>
      <c r="U45" s="109"/>
      <c r="V45" s="123"/>
    </row>
    <row r="46" spans="1:22" ht="21" customHeight="1" x14ac:dyDescent="0.25">
      <c r="A46" s="213" t="s">
        <v>84</v>
      </c>
      <c r="B46" s="166" t="s">
        <v>290</v>
      </c>
      <c r="C46" s="207"/>
      <c r="D46" s="56"/>
      <c r="E46" s="56">
        <v>3.4</v>
      </c>
      <c r="F46" s="56" t="s">
        <v>258</v>
      </c>
      <c r="G46" s="125">
        <f>H46+I46</f>
        <v>124</v>
      </c>
      <c r="H46" s="148">
        <v>5</v>
      </c>
      <c r="I46" s="126">
        <f>J46+N46+O46</f>
        <v>119</v>
      </c>
      <c r="J46" s="125">
        <f t="shared" si="12"/>
        <v>115</v>
      </c>
      <c r="K46" s="153">
        <v>40</v>
      </c>
      <c r="L46" s="148"/>
      <c r="M46" s="148"/>
      <c r="N46" s="148">
        <v>2</v>
      </c>
      <c r="O46" s="148">
        <v>2</v>
      </c>
      <c r="P46" s="242"/>
      <c r="Q46" s="242"/>
      <c r="R46" s="114">
        <f>17*5</f>
        <v>85</v>
      </c>
      <c r="S46" s="148">
        <f>5*6</f>
        <v>30</v>
      </c>
      <c r="T46" s="305"/>
      <c r="U46" s="109">
        <v>124</v>
      </c>
      <c r="V46" s="123">
        <f t="shared" ref="V46:V60" si="18">G46-U46</f>
        <v>0</v>
      </c>
    </row>
    <row r="47" spans="1:22" ht="21.75" customHeight="1" x14ac:dyDescent="0.25">
      <c r="A47" s="210" t="s">
        <v>129</v>
      </c>
      <c r="B47" s="211" t="s">
        <v>251</v>
      </c>
      <c r="C47" s="148"/>
      <c r="D47" s="56" t="s">
        <v>124</v>
      </c>
      <c r="E47" s="56"/>
      <c r="F47" s="56"/>
      <c r="G47" s="125">
        <f>M47</f>
        <v>144</v>
      </c>
      <c r="H47" s="148"/>
      <c r="I47" s="126"/>
      <c r="J47" s="125"/>
      <c r="K47" s="153"/>
      <c r="L47" s="148"/>
      <c r="M47" s="148">
        <f>S47</f>
        <v>144</v>
      </c>
      <c r="N47" s="148"/>
      <c r="O47" s="148"/>
      <c r="P47" s="242"/>
      <c r="Q47" s="242"/>
      <c r="R47" s="114"/>
      <c r="S47" s="148">
        <v>144</v>
      </c>
      <c r="T47" s="305"/>
      <c r="U47" s="109">
        <v>72</v>
      </c>
      <c r="V47" s="123">
        <f t="shared" si="18"/>
        <v>72</v>
      </c>
    </row>
    <row r="48" spans="1:22" ht="21.75" customHeight="1" x14ac:dyDescent="0.25">
      <c r="A48" s="215" t="s">
        <v>130</v>
      </c>
      <c r="B48" s="168" t="s">
        <v>253</v>
      </c>
      <c r="C48" s="56"/>
      <c r="D48" s="56"/>
      <c r="E48" s="56"/>
      <c r="F48" s="56"/>
      <c r="G48" s="125">
        <f>M48</f>
        <v>0</v>
      </c>
      <c r="H48" s="148"/>
      <c r="I48" s="126"/>
      <c r="J48" s="125"/>
      <c r="K48" s="148"/>
      <c r="L48" s="148"/>
      <c r="M48" s="148">
        <f>S48</f>
        <v>0</v>
      </c>
      <c r="N48" s="148"/>
      <c r="O48" s="148"/>
      <c r="P48" s="242"/>
      <c r="Q48" s="242"/>
      <c r="R48" s="114"/>
      <c r="S48" s="148">
        <v>0</v>
      </c>
      <c r="T48" s="305"/>
      <c r="U48" s="109">
        <v>0</v>
      </c>
      <c r="V48" s="123">
        <f t="shared" si="18"/>
        <v>0</v>
      </c>
    </row>
    <row r="49" spans="1:22" s="37" customFormat="1" ht="24" customHeight="1" x14ac:dyDescent="0.25">
      <c r="A49" s="212" t="s">
        <v>120</v>
      </c>
      <c r="B49" s="212" t="s">
        <v>291</v>
      </c>
      <c r="C49" s="214"/>
      <c r="D49" s="56"/>
      <c r="E49" s="56"/>
      <c r="F49" s="56"/>
      <c r="G49" s="122">
        <f>SUM(G50:G52)</f>
        <v>256</v>
      </c>
      <c r="H49" s="122">
        <f t="shared" ref="H49:S49" si="19">SUM(H50:H52)</f>
        <v>5</v>
      </c>
      <c r="I49" s="122">
        <f t="shared" si="19"/>
        <v>107</v>
      </c>
      <c r="J49" s="122">
        <f t="shared" si="19"/>
        <v>103</v>
      </c>
      <c r="K49" s="122">
        <f t="shared" si="19"/>
        <v>50</v>
      </c>
      <c r="L49" s="122">
        <f t="shared" si="19"/>
        <v>0</v>
      </c>
      <c r="M49" s="122">
        <f t="shared" si="19"/>
        <v>144</v>
      </c>
      <c r="N49" s="122">
        <f t="shared" si="19"/>
        <v>2</v>
      </c>
      <c r="O49" s="122">
        <f t="shared" si="19"/>
        <v>2</v>
      </c>
      <c r="P49" s="246">
        <f t="shared" si="19"/>
        <v>0</v>
      </c>
      <c r="Q49" s="246">
        <f t="shared" si="19"/>
        <v>0</v>
      </c>
      <c r="R49" s="122">
        <f t="shared" si="19"/>
        <v>68</v>
      </c>
      <c r="S49" s="122">
        <f t="shared" si="19"/>
        <v>179</v>
      </c>
      <c r="T49" s="305"/>
      <c r="U49" s="109"/>
      <c r="V49" s="123"/>
    </row>
    <row r="50" spans="1:22" ht="24" customHeight="1" x14ac:dyDescent="0.25">
      <c r="A50" s="213" t="s">
        <v>119</v>
      </c>
      <c r="B50" s="213" t="s">
        <v>292</v>
      </c>
      <c r="C50" s="151"/>
      <c r="D50" s="56"/>
      <c r="E50" s="56">
        <v>3.4</v>
      </c>
      <c r="F50" s="56" t="s">
        <v>258</v>
      </c>
      <c r="G50" s="125">
        <f t="shared" si="10"/>
        <v>112</v>
      </c>
      <c r="H50" s="148">
        <v>5</v>
      </c>
      <c r="I50" s="126">
        <f t="shared" si="11"/>
        <v>107</v>
      </c>
      <c r="J50" s="125">
        <f t="shared" si="12"/>
        <v>103</v>
      </c>
      <c r="K50" s="152">
        <v>50</v>
      </c>
      <c r="L50" s="148"/>
      <c r="M50" s="148"/>
      <c r="N50" s="148">
        <v>2</v>
      </c>
      <c r="O50" s="148">
        <v>2</v>
      </c>
      <c r="P50" s="242"/>
      <c r="Q50" s="242"/>
      <c r="R50" s="114">
        <f>17*4</f>
        <v>68</v>
      </c>
      <c r="S50" s="148">
        <f>5*7</f>
        <v>35</v>
      </c>
      <c r="T50" s="305"/>
      <c r="U50" s="109">
        <v>112</v>
      </c>
      <c r="V50" s="123">
        <f t="shared" si="18"/>
        <v>0</v>
      </c>
    </row>
    <row r="51" spans="1:22" ht="25.5" customHeight="1" x14ac:dyDescent="0.25">
      <c r="A51" s="216" t="s">
        <v>245</v>
      </c>
      <c r="B51" s="211" t="s">
        <v>254</v>
      </c>
      <c r="C51" s="56"/>
      <c r="D51" s="56" t="s">
        <v>124</v>
      </c>
      <c r="E51" s="56"/>
      <c r="F51" s="56"/>
      <c r="G51" s="125">
        <f>M51</f>
        <v>144</v>
      </c>
      <c r="H51" s="148"/>
      <c r="I51" s="126"/>
      <c r="J51" s="125"/>
      <c r="K51" s="152"/>
      <c r="L51" s="148"/>
      <c r="M51" s="148">
        <f>S51</f>
        <v>144</v>
      </c>
      <c r="N51" s="148"/>
      <c r="O51" s="148"/>
      <c r="P51" s="242"/>
      <c r="Q51" s="242"/>
      <c r="R51" s="114"/>
      <c r="S51" s="148">
        <v>144</v>
      </c>
      <c r="T51" s="305"/>
      <c r="U51" s="109">
        <v>72</v>
      </c>
      <c r="V51" s="123">
        <f t="shared" si="18"/>
        <v>72</v>
      </c>
    </row>
    <row r="52" spans="1:22" ht="23.25" customHeight="1" x14ac:dyDescent="0.25">
      <c r="A52" s="217" t="s">
        <v>246</v>
      </c>
      <c r="B52" s="168" t="s">
        <v>255</v>
      </c>
      <c r="C52" s="56"/>
      <c r="D52" s="56"/>
      <c r="E52" s="56"/>
      <c r="F52" s="56"/>
      <c r="G52" s="125">
        <f>M52</f>
        <v>0</v>
      </c>
      <c r="H52" s="148"/>
      <c r="I52" s="126"/>
      <c r="J52" s="125"/>
      <c r="K52" s="152"/>
      <c r="L52" s="148"/>
      <c r="M52" s="148">
        <f>S52</f>
        <v>0</v>
      </c>
      <c r="N52" s="148"/>
      <c r="O52" s="148"/>
      <c r="P52" s="242"/>
      <c r="Q52" s="242"/>
      <c r="R52" s="114"/>
      <c r="S52" s="148">
        <v>0</v>
      </c>
      <c r="T52" s="305"/>
      <c r="U52" s="109">
        <v>0</v>
      </c>
      <c r="V52" s="123">
        <f t="shared" si="18"/>
        <v>0</v>
      </c>
    </row>
    <row r="53" spans="1:22" s="37" customFormat="1" ht="26.25" customHeight="1" x14ac:dyDescent="0.25">
      <c r="A53" s="212" t="s">
        <v>294</v>
      </c>
      <c r="B53" s="212" t="s">
        <v>300</v>
      </c>
      <c r="C53" s="214"/>
      <c r="D53" s="56"/>
      <c r="E53" s="56"/>
      <c r="F53" s="56"/>
      <c r="G53" s="122">
        <f>SUM(G54:G56)</f>
        <v>207</v>
      </c>
      <c r="H53" s="122">
        <f t="shared" ref="H53:S53" si="20">SUM(H54:H56)</f>
        <v>5</v>
      </c>
      <c r="I53" s="122">
        <f t="shared" si="20"/>
        <v>58</v>
      </c>
      <c r="J53" s="122">
        <f t="shared" si="20"/>
        <v>54</v>
      </c>
      <c r="K53" s="122">
        <f t="shared" si="20"/>
        <v>26</v>
      </c>
      <c r="L53" s="122">
        <f t="shared" si="20"/>
        <v>0</v>
      </c>
      <c r="M53" s="122">
        <f t="shared" si="20"/>
        <v>144</v>
      </c>
      <c r="N53" s="122">
        <f t="shared" si="20"/>
        <v>2</v>
      </c>
      <c r="O53" s="122">
        <f t="shared" si="20"/>
        <v>2</v>
      </c>
      <c r="P53" s="246">
        <f t="shared" si="20"/>
        <v>0</v>
      </c>
      <c r="Q53" s="246">
        <f t="shared" si="20"/>
        <v>0</v>
      </c>
      <c r="R53" s="122">
        <f t="shared" si="20"/>
        <v>34</v>
      </c>
      <c r="S53" s="122">
        <f t="shared" si="20"/>
        <v>164</v>
      </c>
      <c r="T53" s="305"/>
      <c r="U53" s="109"/>
      <c r="V53" s="123"/>
    </row>
    <row r="54" spans="1:22" ht="23.25" customHeight="1" x14ac:dyDescent="0.25">
      <c r="A54" s="166" t="s">
        <v>118</v>
      </c>
      <c r="B54" s="166" t="s">
        <v>293</v>
      </c>
      <c r="C54" s="151"/>
      <c r="D54" s="56"/>
      <c r="E54" s="56">
        <v>3.4</v>
      </c>
      <c r="F54" s="56" t="s">
        <v>258</v>
      </c>
      <c r="G54" s="125">
        <f t="shared" si="10"/>
        <v>63</v>
      </c>
      <c r="H54" s="148">
        <v>5</v>
      </c>
      <c r="I54" s="126">
        <f t="shared" si="11"/>
        <v>58</v>
      </c>
      <c r="J54" s="125">
        <f t="shared" si="12"/>
        <v>54</v>
      </c>
      <c r="K54" s="148">
        <v>26</v>
      </c>
      <c r="L54" s="148"/>
      <c r="M54" s="148"/>
      <c r="N54" s="148">
        <v>2</v>
      </c>
      <c r="O54" s="148">
        <v>2</v>
      </c>
      <c r="P54" s="242"/>
      <c r="Q54" s="242"/>
      <c r="R54" s="114">
        <f>17*2</f>
        <v>34</v>
      </c>
      <c r="S54" s="148">
        <f>5*4</f>
        <v>20</v>
      </c>
      <c r="T54" s="305"/>
      <c r="U54" s="109">
        <v>63</v>
      </c>
      <c r="V54" s="123">
        <f t="shared" si="18"/>
        <v>0</v>
      </c>
    </row>
    <row r="55" spans="1:22" ht="21" customHeight="1" x14ac:dyDescent="0.25">
      <c r="A55" s="216" t="s">
        <v>247</v>
      </c>
      <c r="B55" s="211" t="s">
        <v>279</v>
      </c>
      <c r="C55" s="56"/>
      <c r="D55" s="56" t="s">
        <v>124</v>
      </c>
      <c r="E55" s="56"/>
      <c r="F55" s="56"/>
      <c r="G55" s="125">
        <f>M55</f>
        <v>144</v>
      </c>
      <c r="H55" s="148"/>
      <c r="I55" s="126"/>
      <c r="J55" s="125"/>
      <c r="K55" s="148"/>
      <c r="L55" s="148"/>
      <c r="M55" s="148">
        <f>S55</f>
        <v>144</v>
      </c>
      <c r="N55" s="148"/>
      <c r="O55" s="148"/>
      <c r="P55" s="242"/>
      <c r="Q55" s="242"/>
      <c r="R55" s="114"/>
      <c r="S55" s="148">
        <v>144</v>
      </c>
      <c r="T55" s="305"/>
      <c r="U55" s="109">
        <v>72</v>
      </c>
      <c r="V55" s="123">
        <f t="shared" si="18"/>
        <v>72</v>
      </c>
    </row>
    <row r="56" spans="1:22" ht="19.5" customHeight="1" x14ac:dyDescent="0.25">
      <c r="A56" s="217" t="s">
        <v>104</v>
      </c>
      <c r="B56" s="168" t="s">
        <v>280</v>
      </c>
      <c r="C56" s="56"/>
      <c r="D56" s="56"/>
      <c r="E56" s="56"/>
      <c r="F56" s="56"/>
      <c r="G56" s="125">
        <f>M56</f>
        <v>0</v>
      </c>
      <c r="H56" s="148"/>
      <c r="I56" s="126"/>
      <c r="J56" s="125"/>
      <c r="K56" s="148"/>
      <c r="L56" s="148"/>
      <c r="M56" s="148">
        <f>S56</f>
        <v>0</v>
      </c>
      <c r="N56" s="148"/>
      <c r="O56" s="148"/>
      <c r="P56" s="242"/>
      <c r="Q56" s="242"/>
      <c r="R56" s="114"/>
      <c r="S56" s="148">
        <v>0</v>
      </c>
      <c r="T56" s="305"/>
      <c r="U56" s="109">
        <v>0</v>
      </c>
      <c r="V56" s="123">
        <f t="shared" si="18"/>
        <v>0</v>
      </c>
    </row>
    <row r="57" spans="1:22" s="37" customFormat="1" ht="39.75" customHeight="1" x14ac:dyDescent="0.25">
      <c r="A57" s="121" t="s">
        <v>332</v>
      </c>
      <c r="B57" s="226" t="s">
        <v>330</v>
      </c>
      <c r="C57" s="254"/>
      <c r="D57" s="56"/>
      <c r="E57" s="56"/>
      <c r="F57" s="56"/>
      <c r="G57" s="122">
        <f t="shared" ref="G57:S57" si="21">SUM(G58:G60)</f>
        <v>258</v>
      </c>
      <c r="H57" s="122">
        <f t="shared" si="21"/>
        <v>5</v>
      </c>
      <c r="I57" s="122">
        <f t="shared" si="21"/>
        <v>73</v>
      </c>
      <c r="J57" s="122">
        <f t="shared" si="21"/>
        <v>69</v>
      </c>
      <c r="K57" s="122">
        <f t="shared" si="21"/>
        <v>34</v>
      </c>
      <c r="L57" s="122">
        <f t="shared" si="21"/>
        <v>0</v>
      </c>
      <c r="M57" s="122">
        <f t="shared" si="21"/>
        <v>180</v>
      </c>
      <c r="N57" s="122">
        <f t="shared" si="21"/>
        <v>2</v>
      </c>
      <c r="O57" s="122">
        <f t="shared" si="21"/>
        <v>2</v>
      </c>
      <c r="P57" s="246">
        <f t="shared" si="21"/>
        <v>0</v>
      </c>
      <c r="Q57" s="246">
        <f t="shared" si="21"/>
        <v>0</v>
      </c>
      <c r="R57" s="122">
        <f>SUM(R58:R60)</f>
        <v>34</v>
      </c>
      <c r="S57" s="122">
        <f t="shared" si="21"/>
        <v>215</v>
      </c>
      <c r="T57" s="305"/>
      <c r="U57" s="109"/>
      <c r="V57" s="123"/>
    </row>
    <row r="58" spans="1:22" ht="20.25" customHeight="1" x14ac:dyDescent="0.25">
      <c r="A58" s="227" t="s">
        <v>333</v>
      </c>
      <c r="B58" s="213" t="s">
        <v>331</v>
      </c>
      <c r="C58" s="151"/>
      <c r="D58" s="56"/>
      <c r="E58" s="56">
        <v>3.4</v>
      </c>
      <c r="F58" s="56" t="s">
        <v>258</v>
      </c>
      <c r="G58" s="125">
        <f t="shared" si="10"/>
        <v>78</v>
      </c>
      <c r="H58" s="148">
        <v>5</v>
      </c>
      <c r="I58" s="126">
        <f t="shared" si="11"/>
        <v>73</v>
      </c>
      <c r="J58" s="125">
        <f t="shared" si="12"/>
        <v>69</v>
      </c>
      <c r="K58" s="148">
        <v>34</v>
      </c>
      <c r="L58" s="148"/>
      <c r="M58" s="148"/>
      <c r="N58" s="148">
        <v>2</v>
      </c>
      <c r="O58" s="148">
        <v>2</v>
      </c>
      <c r="P58" s="242"/>
      <c r="Q58" s="242"/>
      <c r="R58" s="114">
        <f>17*2</f>
        <v>34</v>
      </c>
      <c r="S58" s="148">
        <f>5*7</f>
        <v>35</v>
      </c>
      <c r="T58" s="305"/>
      <c r="U58" s="109">
        <v>0</v>
      </c>
      <c r="V58" s="123">
        <f t="shared" si="18"/>
        <v>78</v>
      </c>
    </row>
    <row r="59" spans="1:22" ht="20.25" customHeight="1" x14ac:dyDescent="0.25">
      <c r="A59" s="218" t="s">
        <v>248</v>
      </c>
      <c r="B59" s="224" t="s">
        <v>318</v>
      </c>
      <c r="C59" s="56"/>
      <c r="D59" s="56" t="s">
        <v>124</v>
      </c>
      <c r="E59" s="56"/>
      <c r="F59" s="56"/>
      <c r="G59" s="125">
        <f>M59</f>
        <v>144</v>
      </c>
      <c r="H59" s="148"/>
      <c r="I59" s="126"/>
      <c r="J59" s="123"/>
      <c r="K59" s="148"/>
      <c r="L59" s="148"/>
      <c r="M59" s="148">
        <f>S59</f>
        <v>144</v>
      </c>
      <c r="N59" s="148"/>
      <c r="O59" s="148"/>
      <c r="P59" s="242"/>
      <c r="Q59" s="242"/>
      <c r="R59" s="114"/>
      <c r="S59" s="148">
        <v>144</v>
      </c>
      <c r="T59" s="305"/>
      <c r="U59" s="109">
        <v>72</v>
      </c>
      <c r="V59" s="123">
        <f t="shared" si="18"/>
        <v>72</v>
      </c>
    </row>
    <row r="60" spans="1:22" ht="20.25" customHeight="1" x14ac:dyDescent="0.25">
      <c r="A60" s="134" t="s">
        <v>249</v>
      </c>
      <c r="B60" s="225" t="s">
        <v>317</v>
      </c>
      <c r="C60" s="56"/>
      <c r="D60" s="56">
        <v>4</v>
      </c>
      <c r="E60" s="56"/>
      <c r="F60" s="56"/>
      <c r="G60" s="125">
        <f>M60</f>
        <v>36</v>
      </c>
      <c r="H60" s="148"/>
      <c r="I60" s="126"/>
      <c r="J60" s="123"/>
      <c r="K60" s="148"/>
      <c r="L60" s="148"/>
      <c r="M60" s="148">
        <f>S60</f>
        <v>36</v>
      </c>
      <c r="N60" s="148"/>
      <c r="O60" s="148"/>
      <c r="P60" s="242"/>
      <c r="Q60" s="242"/>
      <c r="R60" s="114"/>
      <c r="S60" s="148">
        <v>36</v>
      </c>
      <c r="T60" s="306"/>
      <c r="U60" s="109">
        <v>36</v>
      </c>
      <c r="V60" s="123">
        <f t="shared" si="18"/>
        <v>0</v>
      </c>
    </row>
    <row r="61" spans="1:22" ht="20.25" customHeight="1" x14ac:dyDescent="0.25">
      <c r="A61" s="134"/>
      <c r="B61" s="167"/>
      <c r="C61" s="56"/>
      <c r="D61" s="56"/>
      <c r="E61" s="56"/>
      <c r="F61" s="56"/>
      <c r="G61" s="152"/>
      <c r="H61" s="148"/>
      <c r="I61" s="152"/>
      <c r="J61" s="123"/>
      <c r="K61" s="148"/>
      <c r="L61" s="148"/>
      <c r="M61" s="148"/>
      <c r="N61" s="148"/>
      <c r="O61" s="148"/>
      <c r="P61" s="242"/>
      <c r="Q61" s="242"/>
      <c r="R61" s="114"/>
      <c r="S61" s="148"/>
      <c r="T61" s="171"/>
      <c r="U61" s="109"/>
      <c r="V61" s="123"/>
    </row>
    <row r="62" spans="1:22" ht="21" customHeight="1" x14ac:dyDescent="0.25">
      <c r="A62" s="156"/>
      <c r="B62" s="169" t="s">
        <v>33</v>
      </c>
      <c r="C62" s="114"/>
      <c r="D62" s="148"/>
      <c r="E62" s="148"/>
      <c r="F62" s="148"/>
      <c r="G62" s="154">
        <f>SUM(P62:S62)</f>
        <v>108</v>
      </c>
      <c r="H62" s="154"/>
      <c r="I62" s="154"/>
      <c r="J62" s="154"/>
      <c r="K62" s="154"/>
      <c r="L62" s="154"/>
      <c r="M62" s="154"/>
      <c r="N62" s="154"/>
      <c r="O62" s="154"/>
      <c r="P62" s="248"/>
      <c r="Q62" s="248">
        <v>72</v>
      </c>
      <c r="R62" s="114"/>
      <c r="S62" s="147">
        <v>36</v>
      </c>
      <c r="T62" s="137"/>
      <c r="U62" s="109"/>
      <c r="V62" s="123"/>
    </row>
    <row r="63" spans="1:22" ht="19.5" customHeight="1" x14ac:dyDescent="0.25">
      <c r="A63" s="156"/>
      <c r="B63" s="135" t="s">
        <v>32</v>
      </c>
      <c r="C63" s="115"/>
      <c r="D63" s="147"/>
      <c r="E63" s="147"/>
      <c r="F63" s="147"/>
      <c r="G63" s="154">
        <f>S63</f>
        <v>576</v>
      </c>
      <c r="H63" s="154"/>
      <c r="I63" s="154"/>
      <c r="J63" s="154"/>
      <c r="K63" s="154"/>
      <c r="L63" s="154"/>
      <c r="M63" s="154"/>
      <c r="N63" s="154"/>
      <c r="O63" s="154"/>
      <c r="P63" s="248">
        <f>P47+P51+P55+P59</f>
        <v>0</v>
      </c>
      <c r="Q63" s="248">
        <f t="shared" ref="Q63:S63" si="22">Q47+Q51+Q55+Q59</f>
        <v>0</v>
      </c>
      <c r="R63" s="147">
        <f t="shared" si="22"/>
        <v>0</v>
      </c>
      <c r="S63" s="147">
        <f t="shared" si="22"/>
        <v>576</v>
      </c>
      <c r="T63" s="137"/>
      <c r="U63" s="109"/>
      <c r="V63" s="123"/>
    </row>
    <row r="64" spans="1:22" ht="19.5" customHeight="1" x14ac:dyDescent="0.25">
      <c r="A64" s="156"/>
      <c r="B64" s="135" t="s">
        <v>87</v>
      </c>
      <c r="C64" s="115"/>
      <c r="D64" s="147"/>
      <c r="E64" s="147"/>
      <c r="F64" s="147"/>
      <c r="G64" s="154">
        <f>S64</f>
        <v>36</v>
      </c>
      <c r="H64" s="154"/>
      <c r="I64" s="154"/>
      <c r="J64" s="154"/>
      <c r="K64" s="154"/>
      <c r="L64" s="154"/>
      <c r="M64" s="154"/>
      <c r="N64" s="154"/>
      <c r="O64" s="154"/>
      <c r="P64" s="248">
        <f>P48+P52+P56+P60</f>
        <v>0</v>
      </c>
      <c r="Q64" s="248">
        <f t="shared" ref="Q64:S64" si="23">Q48+Q52+Q56+Q60</f>
        <v>0</v>
      </c>
      <c r="R64" s="147">
        <f t="shared" si="23"/>
        <v>0</v>
      </c>
      <c r="S64" s="147">
        <f t="shared" si="23"/>
        <v>36</v>
      </c>
      <c r="T64" s="137"/>
      <c r="U64" s="109"/>
      <c r="V64" s="123"/>
    </row>
    <row r="65" spans="1:22" ht="19.5" customHeight="1" x14ac:dyDescent="0.25">
      <c r="A65" s="156"/>
      <c r="B65" s="135" t="s">
        <v>34</v>
      </c>
      <c r="C65" s="115"/>
      <c r="D65" s="147"/>
      <c r="E65" s="147"/>
      <c r="F65" s="147"/>
      <c r="G65" s="154">
        <f>S65</f>
        <v>612</v>
      </c>
      <c r="H65" s="154"/>
      <c r="I65" s="154"/>
      <c r="J65" s="154"/>
      <c r="K65" s="154"/>
      <c r="L65" s="154"/>
      <c r="M65" s="154"/>
      <c r="N65" s="154"/>
      <c r="O65" s="154"/>
      <c r="P65" s="248">
        <f>P63+P64</f>
        <v>0</v>
      </c>
      <c r="Q65" s="248">
        <f t="shared" ref="Q65:S65" si="24">Q63+Q64</f>
        <v>0</v>
      </c>
      <c r="R65" s="147">
        <f t="shared" si="24"/>
        <v>0</v>
      </c>
      <c r="S65" s="147">
        <f t="shared" si="24"/>
        <v>612</v>
      </c>
      <c r="T65" s="137"/>
      <c r="U65" s="109"/>
      <c r="V65" s="123"/>
    </row>
    <row r="66" spans="1:22" ht="19.5" customHeight="1" x14ac:dyDescent="0.25">
      <c r="A66" s="156"/>
      <c r="B66" s="135" t="s">
        <v>66</v>
      </c>
      <c r="C66" s="115"/>
      <c r="D66" s="147"/>
      <c r="E66" s="147"/>
      <c r="F66" s="147"/>
      <c r="G66" s="176">
        <v>36</v>
      </c>
      <c r="H66" s="155"/>
      <c r="I66" s="155"/>
      <c r="J66" s="155"/>
      <c r="K66" s="155"/>
      <c r="L66" s="155"/>
      <c r="M66" s="155"/>
      <c r="N66" s="155"/>
      <c r="O66" s="155"/>
      <c r="P66" s="249">
        <f>P13/P8</f>
        <v>36</v>
      </c>
      <c r="Q66" s="249">
        <f t="shared" ref="Q66:R66" si="25">Q13/Q8</f>
        <v>36</v>
      </c>
      <c r="R66" s="173">
        <f t="shared" si="25"/>
        <v>36</v>
      </c>
      <c r="S66" s="173">
        <f>S13/S8</f>
        <v>36</v>
      </c>
      <c r="T66" s="138"/>
      <c r="U66" s="109"/>
      <c r="V66" s="123"/>
    </row>
    <row r="67" spans="1:22" ht="19.5" customHeight="1" x14ac:dyDescent="0.25">
      <c r="A67" s="139" t="s">
        <v>36</v>
      </c>
      <c r="B67" s="140" t="s">
        <v>4</v>
      </c>
      <c r="C67" s="114"/>
      <c r="D67" s="114"/>
      <c r="E67" s="114"/>
      <c r="F67" s="114"/>
      <c r="G67" s="136">
        <v>36</v>
      </c>
      <c r="H67" s="128"/>
      <c r="I67" s="128"/>
      <c r="J67" s="128"/>
      <c r="K67" s="128"/>
      <c r="L67" s="128"/>
      <c r="M67" s="128"/>
      <c r="N67" s="128"/>
      <c r="O67" s="128"/>
      <c r="P67" s="242"/>
      <c r="Q67" s="242"/>
      <c r="R67" s="114"/>
      <c r="S67" s="115">
        <v>36</v>
      </c>
      <c r="T67" s="137"/>
      <c r="U67" s="109"/>
      <c r="V67" s="123"/>
    </row>
    <row r="68" spans="1:22" ht="23.25" customHeight="1" x14ac:dyDescent="0.25">
      <c r="A68" s="300" t="s">
        <v>37</v>
      </c>
      <c r="B68" s="300"/>
      <c r="C68" s="114"/>
      <c r="D68" s="114"/>
      <c r="E68" s="114"/>
      <c r="F68" s="114"/>
      <c r="G68" s="177">
        <f>G13</f>
        <v>2952</v>
      </c>
      <c r="H68" s="177">
        <f t="shared" ref="H68:O68" si="26">H13</f>
        <v>0</v>
      </c>
      <c r="I68" s="177">
        <f t="shared" si="26"/>
        <v>0</v>
      </c>
      <c r="J68" s="177">
        <f t="shared" si="26"/>
        <v>0</v>
      </c>
      <c r="K68" s="177">
        <f t="shared" si="26"/>
        <v>0</v>
      </c>
      <c r="L68" s="177">
        <f t="shared" si="26"/>
        <v>0</v>
      </c>
      <c r="M68" s="177">
        <f>M13</f>
        <v>0</v>
      </c>
      <c r="N68" s="177">
        <f t="shared" si="26"/>
        <v>0</v>
      </c>
      <c r="O68" s="177">
        <f t="shared" si="26"/>
        <v>0</v>
      </c>
      <c r="P68" s="246">
        <f>P13</f>
        <v>612</v>
      </c>
      <c r="Q68" s="246">
        <f>Q13</f>
        <v>864</v>
      </c>
      <c r="R68" s="178">
        <f>R13</f>
        <v>612</v>
      </c>
      <c r="S68" s="178">
        <f>S13</f>
        <v>864</v>
      </c>
      <c r="T68" s="141"/>
      <c r="U68" s="142">
        <f>U29</f>
        <v>972</v>
      </c>
      <c r="V68" s="142">
        <f>V29</f>
        <v>468</v>
      </c>
    </row>
    <row r="69" spans="1:22" ht="23.25" customHeight="1" x14ac:dyDescent="0.25">
      <c r="A69" s="40"/>
      <c r="B69" s="41"/>
      <c r="P69" s="62"/>
      <c r="Q69" s="62"/>
      <c r="R69" s="62"/>
      <c r="S69" s="62"/>
      <c r="T69" s="62"/>
    </row>
    <row r="70" spans="1:22" ht="23.25" customHeight="1" x14ac:dyDescent="0.25">
      <c r="A70" s="40"/>
      <c r="B70" s="41"/>
      <c r="P70" s="62"/>
      <c r="Q70" s="62"/>
      <c r="R70" s="62"/>
      <c r="S70" s="62"/>
      <c r="T70" s="62"/>
    </row>
    <row r="71" spans="1:22" ht="35.25" customHeight="1" x14ac:dyDescent="0.25">
      <c r="A71" s="299"/>
      <c r="B71" s="299"/>
      <c r="P71" s="62"/>
      <c r="Q71" s="62"/>
      <c r="R71" s="62"/>
      <c r="S71" s="62"/>
      <c r="T71" s="62"/>
    </row>
    <row r="72" spans="1:22" ht="23.25" customHeight="1" x14ac:dyDescent="0.25">
      <c r="A72" s="43"/>
      <c r="B72" s="43"/>
      <c r="P72" s="62"/>
      <c r="Q72" s="62"/>
      <c r="R72" s="62"/>
      <c r="S72" s="62"/>
      <c r="T72" s="62"/>
    </row>
    <row r="73" spans="1:22" ht="23.25" customHeight="1" x14ac:dyDescent="0.25">
      <c r="B73" s="45"/>
      <c r="P73" s="62"/>
      <c r="Q73" s="62"/>
      <c r="R73" s="62"/>
      <c r="S73" s="62"/>
      <c r="T73" s="62"/>
    </row>
    <row r="74" spans="1:22" ht="23.25" customHeight="1" x14ac:dyDescent="0.25">
      <c r="P74" s="62"/>
      <c r="Q74" s="62"/>
      <c r="R74" s="62"/>
      <c r="S74" s="62"/>
      <c r="T74" s="62"/>
    </row>
    <row r="75" spans="1:22" ht="23.25" customHeight="1" x14ac:dyDescent="0.25">
      <c r="P75" s="62"/>
      <c r="Q75" s="62"/>
      <c r="R75" s="62"/>
      <c r="S75" s="62"/>
      <c r="T75" s="62"/>
    </row>
    <row r="76" spans="1:22" ht="23.25" customHeight="1" x14ac:dyDescent="0.25">
      <c r="P76" s="62"/>
      <c r="Q76" s="62"/>
      <c r="R76" s="62"/>
      <c r="S76" s="62"/>
      <c r="T76" s="62"/>
    </row>
    <row r="77" spans="1:22" ht="23.25" customHeight="1" x14ac:dyDescent="0.25">
      <c r="P77" s="62"/>
      <c r="Q77" s="62"/>
      <c r="R77" s="62"/>
      <c r="S77" s="62"/>
      <c r="T77" s="62"/>
    </row>
    <row r="78" spans="1:22" ht="23.25" customHeight="1" x14ac:dyDescent="0.25">
      <c r="P78" s="62"/>
      <c r="Q78" s="62"/>
      <c r="R78" s="62"/>
      <c r="S78" s="62"/>
      <c r="T78" s="62"/>
    </row>
    <row r="79" spans="1:22" ht="23.25" customHeight="1" x14ac:dyDescent="0.25">
      <c r="P79" s="62"/>
      <c r="Q79" s="62"/>
      <c r="R79" s="62"/>
      <c r="S79" s="62"/>
      <c r="T79" s="62"/>
    </row>
    <row r="80" spans="1:22" ht="23.25" customHeight="1" x14ac:dyDescent="0.25">
      <c r="P80" s="62"/>
      <c r="Q80" s="62"/>
      <c r="R80" s="62"/>
      <c r="S80" s="62"/>
      <c r="T80" s="62"/>
    </row>
    <row r="81" spans="16:20" ht="23.25" customHeight="1" x14ac:dyDescent="0.25">
      <c r="P81" s="62"/>
      <c r="Q81" s="62"/>
      <c r="R81" s="62"/>
      <c r="S81" s="62"/>
      <c r="T81" s="62"/>
    </row>
    <row r="82" spans="16:20" ht="23.25" customHeight="1" x14ac:dyDescent="0.25">
      <c r="P82" s="62"/>
      <c r="Q82" s="62"/>
      <c r="R82" s="62"/>
      <c r="S82" s="62"/>
      <c r="T82" s="62"/>
    </row>
    <row r="83" spans="16:20" ht="23.25" customHeight="1" x14ac:dyDescent="0.25">
      <c r="P83" s="62"/>
      <c r="Q83" s="62"/>
      <c r="R83" s="62"/>
      <c r="S83" s="62"/>
      <c r="T83" s="62"/>
    </row>
    <row r="84" spans="16:20" ht="23.25" customHeight="1" x14ac:dyDescent="0.25">
      <c r="P84" s="62"/>
      <c r="Q84" s="62"/>
      <c r="R84" s="62"/>
      <c r="S84" s="62"/>
      <c r="T84" s="62"/>
    </row>
    <row r="85" spans="16:20" ht="23.25" customHeight="1" x14ac:dyDescent="0.25">
      <c r="P85" s="62"/>
      <c r="Q85" s="62"/>
      <c r="R85" s="62"/>
      <c r="S85" s="62"/>
      <c r="T85" s="62"/>
    </row>
    <row r="86" spans="16:20" ht="23.25" customHeight="1" x14ac:dyDescent="0.25">
      <c r="P86" s="62"/>
      <c r="Q86" s="62"/>
      <c r="R86" s="62"/>
      <c r="S86" s="62"/>
      <c r="T86" s="62"/>
    </row>
    <row r="87" spans="16:20" ht="23.25" customHeight="1" x14ac:dyDescent="0.25">
      <c r="P87" s="62"/>
      <c r="Q87" s="62"/>
      <c r="R87" s="62"/>
      <c r="S87" s="62"/>
      <c r="T87" s="62"/>
    </row>
    <row r="88" spans="16:20" ht="23.25" customHeight="1" x14ac:dyDescent="0.25">
      <c r="P88" s="62"/>
      <c r="Q88" s="62"/>
      <c r="R88" s="62"/>
      <c r="S88" s="62"/>
      <c r="T88" s="62"/>
    </row>
    <row r="89" spans="16:20" ht="23.25" customHeight="1" x14ac:dyDescent="0.25">
      <c r="P89" s="62"/>
      <c r="Q89" s="62"/>
      <c r="R89" s="62"/>
      <c r="S89" s="62"/>
      <c r="T89" s="62"/>
    </row>
    <row r="90" spans="16:20" ht="23.25" customHeight="1" x14ac:dyDescent="0.25">
      <c r="P90" s="62"/>
      <c r="Q90" s="62"/>
      <c r="R90" s="62"/>
      <c r="S90" s="62"/>
      <c r="T90" s="62"/>
    </row>
    <row r="91" spans="16:20" ht="23.25" customHeight="1" x14ac:dyDescent="0.25">
      <c r="P91" s="62"/>
      <c r="Q91" s="62"/>
      <c r="R91" s="62"/>
      <c r="S91" s="62"/>
      <c r="T91" s="62"/>
    </row>
    <row r="92" spans="16:20" ht="23.25" customHeight="1" x14ac:dyDescent="0.25">
      <c r="P92" s="62"/>
      <c r="Q92" s="62"/>
      <c r="R92" s="62"/>
      <c r="S92" s="62"/>
      <c r="T92" s="62"/>
    </row>
    <row r="93" spans="16:20" ht="23.25" customHeight="1" x14ac:dyDescent="0.25">
      <c r="P93" s="62"/>
      <c r="Q93" s="62"/>
      <c r="R93" s="62"/>
      <c r="S93" s="62"/>
      <c r="T93" s="62"/>
    </row>
    <row r="94" spans="16:20" ht="23.25" customHeight="1" x14ac:dyDescent="0.25">
      <c r="P94" s="62"/>
      <c r="Q94" s="62"/>
      <c r="R94" s="62"/>
      <c r="S94" s="62"/>
      <c r="T94" s="62"/>
    </row>
    <row r="95" spans="16:20" ht="23.25" customHeight="1" x14ac:dyDescent="0.25">
      <c r="P95" s="62"/>
      <c r="Q95" s="62"/>
      <c r="R95" s="62"/>
      <c r="S95" s="62"/>
      <c r="T95" s="62"/>
    </row>
    <row r="96" spans="16:20" ht="23.25" customHeight="1" x14ac:dyDescent="0.25">
      <c r="P96" s="62"/>
      <c r="Q96" s="62"/>
      <c r="R96" s="62"/>
      <c r="S96" s="62"/>
      <c r="T96" s="62"/>
    </row>
    <row r="97" spans="16:20" ht="23.25" customHeight="1" x14ac:dyDescent="0.25">
      <c r="P97" s="62"/>
      <c r="Q97" s="62"/>
      <c r="R97" s="62"/>
      <c r="S97" s="62"/>
      <c r="T97" s="62"/>
    </row>
    <row r="98" spans="16:20" ht="23.25" customHeight="1" x14ac:dyDescent="0.25">
      <c r="P98" s="62"/>
      <c r="Q98" s="62"/>
      <c r="R98" s="62"/>
      <c r="S98" s="62"/>
      <c r="T98" s="62"/>
    </row>
    <row r="99" spans="16:20" ht="23.25" customHeight="1" x14ac:dyDescent="0.25">
      <c r="P99" s="62"/>
      <c r="Q99" s="62"/>
      <c r="R99" s="62"/>
      <c r="S99" s="62"/>
      <c r="T99" s="62"/>
    </row>
    <row r="100" spans="16:20" ht="23.25" customHeight="1" x14ac:dyDescent="0.25">
      <c r="P100" s="62"/>
      <c r="Q100" s="62"/>
      <c r="R100" s="62"/>
      <c r="S100" s="62"/>
      <c r="T100" s="62"/>
    </row>
    <row r="101" spans="16:20" ht="23.25" customHeight="1" x14ac:dyDescent="0.25">
      <c r="P101" s="62"/>
      <c r="Q101" s="62"/>
      <c r="R101" s="62"/>
      <c r="S101" s="62"/>
      <c r="T101" s="62"/>
    </row>
    <row r="102" spans="16:20" ht="23.25" customHeight="1" x14ac:dyDescent="0.25">
      <c r="P102" s="62"/>
      <c r="Q102" s="62"/>
      <c r="R102" s="62"/>
      <c r="S102" s="62"/>
      <c r="T102" s="62"/>
    </row>
    <row r="103" spans="16:20" ht="23.25" customHeight="1" x14ac:dyDescent="0.25">
      <c r="P103" s="62"/>
      <c r="Q103" s="62"/>
      <c r="R103" s="62"/>
      <c r="S103" s="62"/>
      <c r="T103" s="62"/>
    </row>
    <row r="104" spans="16:20" ht="23.25" customHeight="1" x14ac:dyDescent="0.25">
      <c r="P104" s="62"/>
      <c r="Q104" s="62"/>
      <c r="R104" s="62"/>
      <c r="S104" s="62"/>
      <c r="T104" s="62"/>
    </row>
    <row r="105" spans="16:20" ht="23.25" customHeight="1" x14ac:dyDescent="0.25">
      <c r="P105" s="62"/>
      <c r="Q105" s="62"/>
      <c r="R105" s="62"/>
      <c r="S105" s="62"/>
      <c r="T105" s="62"/>
    </row>
    <row r="106" spans="16:20" ht="23.25" customHeight="1" x14ac:dyDescent="0.25">
      <c r="P106" s="62"/>
      <c r="Q106" s="62"/>
      <c r="R106" s="62"/>
      <c r="S106" s="62"/>
      <c r="T106" s="62"/>
    </row>
    <row r="107" spans="16:20" ht="23.25" customHeight="1" x14ac:dyDescent="0.25">
      <c r="P107" s="62"/>
      <c r="Q107" s="62"/>
      <c r="R107" s="62"/>
      <c r="S107" s="62"/>
      <c r="T107" s="62"/>
    </row>
    <row r="108" spans="16:20" ht="23.25" customHeight="1" x14ac:dyDescent="0.25">
      <c r="P108" s="62"/>
      <c r="Q108" s="62"/>
      <c r="R108" s="62"/>
      <c r="S108" s="62"/>
      <c r="T108" s="62"/>
    </row>
    <row r="109" spans="16:20" ht="23.25" customHeight="1" x14ac:dyDescent="0.25">
      <c r="P109" s="62"/>
      <c r="Q109" s="62"/>
      <c r="R109" s="62"/>
      <c r="S109" s="62"/>
      <c r="T109" s="62"/>
    </row>
    <row r="110" spans="16:20" ht="23.25" customHeight="1" x14ac:dyDescent="0.25">
      <c r="P110" s="62"/>
      <c r="Q110" s="62"/>
      <c r="R110" s="62"/>
      <c r="S110" s="62"/>
      <c r="T110" s="62"/>
    </row>
    <row r="111" spans="16:20" ht="23.25" customHeight="1" x14ac:dyDescent="0.25">
      <c r="P111" s="62"/>
      <c r="Q111" s="62"/>
      <c r="R111" s="62"/>
      <c r="S111" s="62"/>
      <c r="T111" s="62"/>
    </row>
    <row r="112" spans="16:20" ht="23.25" customHeight="1" x14ac:dyDescent="0.25">
      <c r="P112" s="62"/>
      <c r="Q112" s="62"/>
      <c r="R112" s="62"/>
      <c r="S112" s="62"/>
      <c r="T112" s="62"/>
    </row>
    <row r="113" spans="16:20" ht="23.25" customHeight="1" x14ac:dyDescent="0.25">
      <c r="P113" s="62"/>
      <c r="Q113" s="62"/>
      <c r="R113" s="62"/>
      <c r="S113" s="62"/>
      <c r="T113" s="62"/>
    </row>
    <row r="114" spans="16:20" ht="23.25" customHeight="1" x14ac:dyDescent="0.25">
      <c r="P114" s="62"/>
      <c r="Q114" s="62"/>
      <c r="R114" s="62"/>
      <c r="S114" s="62"/>
      <c r="T114" s="62"/>
    </row>
    <row r="115" spans="16:20" ht="23.25" customHeight="1" x14ac:dyDescent="0.25">
      <c r="P115" s="62"/>
      <c r="Q115" s="62"/>
      <c r="R115" s="62"/>
      <c r="S115" s="62"/>
      <c r="T115" s="62"/>
    </row>
    <row r="116" spans="16:20" ht="23.25" customHeight="1" x14ac:dyDescent="0.25">
      <c r="P116" s="62"/>
      <c r="Q116" s="62"/>
      <c r="R116" s="62"/>
      <c r="S116" s="62"/>
      <c r="T116" s="62"/>
    </row>
    <row r="117" spans="16:20" ht="23.25" customHeight="1" x14ac:dyDescent="0.25">
      <c r="P117" s="62"/>
      <c r="Q117" s="62"/>
      <c r="R117" s="62"/>
      <c r="S117" s="62"/>
      <c r="T117" s="62"/>
    </row>
    <row r="118" spans="16:20" ht="23.25" customHeight="1" x14ac:dyDescent="0.25">
      <c r="P118" s="62"/>
      <c r="Q118" s="62"/>
      <c r="R118" s="62"/>
      <c r="S118" s="62"/>
      <c r="T118" s="62"/>
    </row>
    <row r="119" spans="16:20" ht="23.25" customHeight="1" x14ac:dyDescent="0.25">
      <c r="P119" s="62"/>
      <c r="Q119" s="62"/>
      <c r="R119" s="62"/>
      <c r="S119" s="62"/>
      <c r="T119" s="62"/>
    </row>
    <row r="120" spans="16:20" ht="23.25" customHeight="1" x14ac:dyDescent="0.25">
      <c r="P120" s="62"/>
      <c r="Q120" s="62"/>
      <c r="R120" s="62"/>
      <c r="S120" s="62"/>
      <c r="T120" s="62"/>
    </row>
    <row r="121" spans="16:20" ht="23.25" customHeight="1" x14ac:dyDescent="0.25">
      <c r="P121" s="62"/>
      <c r="Q121" s="62"/>
      <c r="R121" s="62"/>
      <c r="S121" s="62"/>
      <c r="T121" s="62"/>
    </row>
    <row r="122" spans="16:20" ht="23.25" customHeight="1" x14ac:dyDescent="0.25">
      <c r="P122" s="62"/>
      <c r="Q122" s="62"/>
      <c r="R122" s="62"/>
      <c r="S122" s="62"/>
      <c r="T122" s="62"/>
    </row>
    <row r="123" spans="16:20" ht="23.25" customHeight="1" x14ac:dyDescent="0.25">
      <c r="P123" s="62"/>
      <c r="Q123" s="62"/>
      <c r="R123" s="62"/>
      <c r="S123" s="62"/>
      <c r="T123" s="62"/>
    </row>
    <row r="124" spans="16:20" ht="23.25" customHeight="1" x14ac:dyDescent="0.25">
      <c r="P124" s="62"/>
      <c r="Q124" s="62"/>
      <c r="R124" s="62"/>
      <c r="S124" s="62"/>
      <c r="T124" s="62"/>
    </row>
    <row r="125" spans="16:20" ht="23.25" customHeight="1" x14ac:dyDescent="0.25">
      <c r="P125" s="62"/>
      <c r="Q125" s="62"/>
      <c r="R125" s="62"/>
      <c r="S125" s="62"/>
      <c r="T125" s="62"/>
    </row>
    <row r="126" spans="16:20" ht="23.25" customHeight="1" x14ac:dyDescent="0.25">
      <c r="P126" s="62"/>
      <c r="Q126" s="62"/>
      <c r="R126" s="62"/>
      <c r="S126" s="62"/>
      <c r="T126" s="62"/>
    </row>
    <row r="127" spans="16:20" ht="23.25" customHeight="1" x14ac:dyDescent="0.25">
      <c r="P127" s="62"/>
      <c r="Q127" s="62"/>
      <c r="R127" s="62"/>
      <c r="S127" s="62"/>
      <c r="T127" s="62"/>
    </row>
    <row r="128" spans="16:20" ht="23.25" customHeight="1" x14ac:dyDescent="0.25">
      <c r="P128" s="62"/>
      <c r="Q128" s="62"/>
      <c r="R128" s="62"/>
      <c r="S128" s="62"/>
      <c r="T128" s="62"/>
    </row>
    <row r="129" spans="16:20" ht="23.25" customHeight="1" x14ac:dyDescent="0.25">
      <c r="P129" s="62"/>
      <c r="Q129" s="62"/>
      <c r="R129" s="62"/>
      <c r="S129" s="62"/>
      <c r="T129" s="62"/>
    </row>
    <row r="130" spans="16:20" ht="23.25" customHeight="1" x14ac:dyDescent="0.25">
      <c r="P130" s="62"/>
      <c r="Q130" s="62"/>
      <c r="R130" s="62"/>
      <c r="S130" s="62"/>
      <c r="T130" s="62"/>
    </row>
    <row r="131" spans="16:20" ht="23.25" customHeight="1" x14ac:dyDescent="0.25">
      <c r="P131" s="62"/>
      <c r="Q131" s="62"/>
      <c r="R131" s="62"/>
      <c r="S131" s="62"/>
      <c r="T131" s="62"/>
    </row>
    <row r="132" spans="16:20" ht="23.25" customHeight="1" x14ac:dyDescent="0.25">
      <c r="P132" s="62"/>
      <c r="Q132" s="62"/>
      <c r="R132" s="62"/>
      <c r="S132" s="62"/>
      <c r="T132" s="62"/>
    </row>
    <row r="133" spans="16:20" ht="23.25" customHeight="1" x14ac:dyDescent="0.25">
      <c r="P133" s="62"/>
      <c r="Q133" s="62"/>
      <c r="R133" s="62"/>
      <c r="S133" s="62"/>
      <c r="T133" s="62"/>
    </row>
    <row r="134" spans="16:20" ht="23.25" customHeight="1" x14ac:dyDescent="0.25">
      <c r="P134" s="62"/>
      <c r="Q134" s="62"/>
      <c r="R134" s="62"/>
      <c r="S134" s="62"/>
      <c r="T134" s="62"/>
    </row>
    <row r="135" spans="16:20" ht="23.25" customHeight="1" x14ac:dyDescent="0.25">
      <c r="P135" s="62"/>
      <c r="Q135" s="62"/>
      <c r="R135" s="62"/>
      <c r="S135" s="62"/>
      <c r="T135" s="62"/>
    </row>
    <row r="136" spans="16:20" ht="23.25" customHeight="1" x14ac:dyDescent="0.25">
      <c r="P136" s="62"/>
      <c r="Q136" s="62"/>
      <c r="R136" s="62"/>
      <c r="S136" s="62"/>
      <c r="T136" s="62"/>
    </row>
    <row r="137" spans="16:20" ht="23.25" customHeight="1" x14ac:dyDescent="0.25">
      <c r="P137" s="62"/>
      <c r="Q137" s="62"/>
      <c r="R137" s="62"/>
      <c r="S137" s="62"/>
      <c r="T137" s="62"/>
    </row>
    <row r="138" spans="16:20" ht="23.25" customHeight="1" x14ac:dyDescent="0.25">
      <c r="P138" s="62"/>
      <c r="Q138" s="62"/>
      <c r="R138" s="62"/>
      <c r="S138" s="62"/>
      <c r="T138" s="62"/>
    </row>
    <row r="139" spans="16:20" ht="23.25" customHeight="1" x14ac:dyDescent="0.25">
      <c r="P139" s="62"/>
      <c r="Q139" s="62"/>
      <c r="R139" s="62"/>
      <c r="S139" s="62"/>
      <c r="T139" s="62"/>
    </row>
    <row r="140" spans="16:20" ht="23.25" customHeight="1" x14ac:dyDescent="0.25">
      <c r="P140" s="62"/>
      <c r="Q140" s="62"/>
      <c r="R140" s="62"/>
      <c r="S140" s="62"/>
      <c r="T140" s="62"/>
    </row>
    <row r="141" spans="16:20" ht="23.25" customHeight="1" x14ac:dyDescent="0.25">
      <c r="P141" s="62"/>
      <c r="Q141" s="62"/>
      <c r="R141" s="62"/>
      <c r="S141" s="62"/>
      <c r="T141" s="62"/>
    </row>
    <row r="142" spans="16:20" ht="23.25" customHeight="1" x14ac:dyDescent="0.25">
      <c r="P142" s="62"/>
      <c r="Q142" s="62"/>
      <c r="R142" s="62"/>
      <c r="S142" s="62"/>
      <c r="T142" s="62"/>
    </row>
    <row r="143" spans="16:20" ht="23.25" customHeight="1" x14ac:dyDescent="0.25">
      <c r="P143" s="62"/>
      <c r="Q143" s="62"/>
      <c r="R143" s="62"/>
      <c r="S143" s="62"/>
      <c r="T143" s="62"/>
    </row>
    <row r="144" spans="16:20" ht="23.25" customHeight="1" x14ac:dyDescent="0.25">
      <c r="P144" s="62"/>
      <c r="Q144" s="62"/>
      <c r="R144" s="62"/>
      <c r="S144" s="62"/>
      <c r="T144" s="62"/>
    </row>
    <row r="145" spans="16:20" ht="23.25" customHeight="1" x14ac:dyDescent="0.25">
      <c r="P145" s="62"/>
      <c r="Q145" s="62"/>
      <c r="R145" s="62"/>
      <c r="S145" s="62"/>
      <c r="T145" s="62"/>
    </row>
    <row r="146" spans="16:20" ht="23.25" customHeight="1" x14ac:dyDescent="0.25">
      <c r="P146" s="62"/>
      <c r="Q146" s="62"/>
      <c r="R146" s="62"/>
      <c r="S146" s="62"/>
      <c r="T146" s="62"/>
    </row>
    <row r="147" spans="16:20" ht="23.25" customHeight="1" x14ac:dyDescent="0.25">
      <c r="P147" s="62"/>
      <c r="Q147" s="62"/>
      <c r="R147" s="62"/>
      <c r="S147" s="62"/>
      <c r="T147" s="62"/>
    </row>
    <row r="148" spans="16:20" ht="23.25" customHeight="1" x14ac:dyDescent="0.25">
      <c r="P148" s="62"/>
      <c r="Q148" s="62"/>
      <c r="R148" s="62"/>
      <c r="S148" s="62"/>
      <c r="T148" s="62"/>
    </row>
    <row r="149" spans="16:20" ht="23.25" customHeight="1" x14ac:dyDescent="0.25">
      <c r="P149" s="62"/>
      <c r="Q149" s="62"/>
      <c r="R149" s="62"/>
      <c r="S149" s="62"/>
      <c r="T149" s="62"/>
    </row>
    <row r="150" spans="16:20" ht="23.25" customHeight="1" x14ac:dyDescent="0.25">
      <c r="P150" s="62"/>
      <c r="Q150" s="62"/>
      <c r="R150" s="62"/>
      <c r="S150" s="62"/>
      <c r="T150" s="62"/>
    </row>
    <row r="151" spans="16:20" ht="23.25" customHeight="1" x14ac:dyDescent="0.25">
      <c r="P151" s="62"/>
      <c r="Q151" s="62"/>
      <c r="R151" s="62"/>
      <c r="S151" s="62"/>
      <c r="T151" s="62"/>
    </row>
    <row r="152" spans="16:20" ht="23.25" customHeight="1" x14ac:dyDescent="0.25">
      <c r="P152" s="62"/>
      <c r="Q152" s="62"/>
      <c r="R152" s="62"/>
      <c r="S152" s="62"/>
      <c r="T152" s="62"/>
    </row>
    <row r="153" spans="16:20" ht="23.25" customHeight="1" x14ac:dyDescent="0.25">
      <c r="P153" s="62"/>
      <c r="Q153" s="62"/>
      <c r="R153" s="62"/>
      <c r="S153" s="62"/>
      <c r="T153" s="62"/>
    </row>
    <row r="154" spans="16:20" ht="23.25" customHeight="1" x14ac:dyDescent="0.25">
      <c r="P154" s="62"/>
      <c r="Q154" s="62"/>
      <c r="R154" s="62"/>
      <c r="S154" s="62"/>
      <c r="T154" s="62"/>
    </row>
    <row r="155" spans="16:20" ht="23.25" customHeight="1" x14ac:dyDescent="0.25">
      <c r="P155" s="62"/>
      <c r="Q155" s="62"/>
      <c r="R155" s="62"/>
      <c r="S155" s="62"/>
      <c r="T155" s="62"/>
    </row>
    <row r="156" spans="16:20" ht="23.25" customHeight="1" x14ac:dyDescent="0.25">
      <c r="P156" s="62"/>
      <c r="Q156" s="62"/>
      <c r="R156" s="62"/>
      <c r="S156" s="62"/>
      <c r="T156" s="62"/>
    </row>
    <row r="157" spans="16:20" ht="23.25" customHeight="1" x14ac:dyDescent="0.25">
      <c r="P157" s="62"/>
      <c r="Q157" s="62"/>
      <c r="R157" s="62"/>
      <c r="S157" s="62"/>
      <c r="T157" s="62"/>
    </row>
    <row r="158" spans="16:20" ht="23.25" customHeight="1" x14ac:dyDescent="0.25">
      <c r="P158" s="62"/>
      <c r="Q158" s="62"/>
      <c r="R158" s="62"/>
      <c r="S158" s="62"/>
      <c r="T158" s="62"/>
    </row>
    <row r="159" spans="16:20" ht="23.25" customHeight="1" x14ac:dyDescent="0.25">
      <c r="P159" s="62"/>
      <c r="Q159" s="62"/>
      <c r="R159" s="62"/>
      <c r="S159" s="62"/>
      <c r="T159" s="62"/>
    </row>
    <row r="160" spans="16:20" ht="23.25" customHeight="1" x14ac:dyDescent="0.25">
      <c r="P160" s="62"/>
      <c r="Q160" s="62"/>
      <c r="R160" s="62"/>
      <c r="S160" s="62"/>
      <c r="T160" s="62"/>
    </row>
    <row r="161" spans="16:20" ht="23.25" customHeight="1" x14ac:dyDescent="0.25">
      <c r="P161" s="62"/>
      <c r="Q161" s="62"/>
      <c r="R161" s="62"/>
      <c r="S161" s="62"/>
      <c r="T161" s="62"/>
    </row>
    <row r="162" spans="16:20" ht="23.25" customHeight="1" x14ac:dyDescent="0.25">
      <c r="P162" s="62"/>
      <c r="Q162" s="62"/>
      <c r="R162" s="62"/>
      <c r="S162" s="62"/>
      <c r="T162" s="62"/>
    </row>
    <row r="163" spans="16:20" ht="23.25" customHeight="1" x14ac:dyDescent="0.25">
      <c r="P163" s="62"/>
      <c r="Q163" s="62"/>
      <c r="R163" s="62"/>
      <c r="S163" s="62"/>
      <c r="T163" s="62"/>
    </row>
    <row r="164" spans="16:20" ht="23.25" customHeight="1" x14ac:dyDescent="0.25">
      <c r="P164" s="62"/>
      <c r="Q164" s="62"/>
      <c r="R164" s="62"/>
      <c r="S164" s="62"/>
      <c r="T164" s="62"/>
    </row>
    <row r="165" spans="16:20" ht="23.25" customHeight="1" x14ac:dyDescent="0.25">
      <c r="P165" s="62"/>
      <c r="Q165" s="62"/>
      <c r="R165" s="62"/>
      <c r="S165" s="62"/>
      <c r="T165" s="62"/>
    </row>
    <row r="166" spans="16:20" ht="23.25" customHeight="1" x14ac:dyDescent="0.25">
      <c r="P166" s="62"/>
      <c r="Q166" s="62"/>
      <c r="R166" s="62"/>
      <c r="S166" s="62"/>
      <c r="T166" s="62"/>
    </row>
    <row r="167" spans="16:20" ht="23.25" customHeight="1" x14ac:dyDescent="0.25">
      <c r="P167" s="62"/>
      <c r="Q167" s="62"/>
      <c r="R167" s="62"/>
      <c r="S167" s="62"/>
      <c r="T167" s="62"/>
    </row>
    <row r="168" spans="16:20" ht="23.25" customHeight="1" x14ac:dyDescent="0.25">
      <c r="P168" s="62"/>
      <c r="Q168" s="62"/>
      <c r="R168" s="62"/>
      <c r="S168" s="62"/>
      <c r="T168" s="62"/>
    </row>
    <row r="169" spans="16:20" ht="23.25" customHeight="1" x14ac:dyDescent="0.25">
      <c r="P169" s="62"/>
      <c r="Q169" s="62"/>
      <c r="R169" s="62"/>
      <c r="S169" s="62"/>
      <c r="T169" s="62"/>
    </row>
    <row r="170" spans="16:20" ht="23.25" customHeight="1" x14ac:dyDescent="0.25">
      <c r="P170" s="62"/>
      <c r="Q170" s="62"/>
      <c r="R170" s="62"/>
      <c r="S170" s="62"/>
      <c r="T170" s="62"/>
    </row>
    <row r="171" spans="16:20" ht="23.25" customHeight="1" x14ac:dyDescent="0.25">
      <c r="P171" s="62"/>
      <c r="Q171" s="62"/>
      <c r="R171" s="62"/>
      <c r="S171" s="62"/>
      <c r="T171" s="62"/>
    </row>
    <row r="172" spans="16:20" ht="23.25" customHeight="1" x14ac:dyDescent="0.25">
      <c r="P172" s="62"/>
      <c r="Q172" s="62"/>
      <c r="R172" s="62"/>
      <c r="S172" s="62"/>
      <c r="T172" s="62"/>
    </row>
    <row r="173" spans="16:20" ht="23.25" customHeight="1" x14ac:dyDescent="0.25">
      <c r="P173" s="62"/>
      <c r="Q173" s="62"/>
      <c r="R173" s="62"/>
      <c r="S173" s="62"/>
      <c r="T173" s="62"/>
    </row>
    <row r="174" spans="16:20" ht="23.25" customHeight="1" x14ac:dyDescent="0.25">
      <c r="P174" s="62"/>
      <c r="Q174" s="62"/>
      <c r="R174" s="62"/>
      <c r="S174" s="62"/>
      <c r="T174" s="62"/>
    </row>
    <row r="175" spans="16:20" ht="23.25" customHeight="1" x14ac:dyDescent="0.25">
      <c r="P175" s="62"/>
      <c r="Q175" s="62"/>
      <c r="R175" s="62"/>
      <c r="S175" s="62"/>
      <c r="T175" s="62"/>
    </row>
    <row r="176" spans="16:20" ht="23.25" customHeight="1" x14ac:dyDescent="0.25">
      <c r="P176" s="62"/>
      <c r="Q176" s="62"/>
      <c r="R176" s="62"/>
      <c r="S176" s="62"/>
      <c r="T176" s="62"/>
    </row>
    <row r="177" spans="16:20" ht="23.25" customHeight="1" x14ac:dyDescent="0.25">
      <c r="P177" s="62"/>
      <c r="Q177" s="62"/>
      <c r="R177" s="62"/>
      <c r="S177" s="62"/>
      <c r="T177" s="62"/>
    </row>
    <row r="178" spans="16:20" ht="23.25" customHeight="1" x14ac:dyDescent="0.25">
      <c r="P178" s="62"/>
      <c r="Q178" s="62"/>
      <c r="R178" s="62"/>
      <c r="S178" s="62"/>
      <c r="T178" s="62"/>
    </row>
    <row r="179" spans="16:20" ht="23.25" customHeight="1" x14ac:dyDescent="0.25">
      <c r="P179" s="62"/>
      <c r="Q179" s="62"/>
      <c r="R179" s="62"/>
      <c r="S179" s="62"/>
      <c r="T179" s="62"/>
    </row>
    <row r="180" spans="16:20" ht="23.25" customHeight="1" x14ac:dyDescent="0.25">
      <c r="P180" s="62"/>
      <c r="Q180" s="62"/>
      <c r="R180" s="62"/>
      <c r="S180" s="62"/>
      <c r="T180" s="62"/>
    </row>
    <row r="181" spans="16:20" ht="23.25" customHeight="1" x14ac:dyDescent="0.25">
      <c r="P181" s="62"/>
      <c r="Q181" s="62"/>
      <c r="R181" s="62"/>
      <c r="S181" s="62"/>
      <c r="T181" s="62"/>
    </row>
    <row r="182" spans="16:20" ht="23.25" customHeight="1" x14ac:dyDescent="0.25">
      <c r="P182" s="62"/>
      <c r="Q182" s="62"/>
      <c r="R182" s="62"/>
      <c r="S182" s="62"/>
      <c r="T182" s="62"/>
    </row>
    <row r="183" spans="16:20" ht="23.25" customHeight="1" x14ac:dyDescent="0.25">
      <c r="P183" s="62"/>
      <c r="Q183" s="62"/>
      <c r="R183" s="62"/>
      <c r="S183" s="62"/>
      <c r="T183" s="62"/>
    </row>
    <row r="184" spans="16:20" ht="23.25" customHeight="1" x14ac:dyDescent="0.25">
      <c r="P184" s="62"/>
      <c r="Q184" s="62"/>
      <c r="R184" s="62"/>
      <c r="S184" s="62"/>
      <c r="T184" s="62"/>
    </row>
    <row r="185" spans="16:20" ht="23.25" customHeight="1" x14ac:dyDescent="0.25">
      <c r="P185" s="62"/>
      <c r="Q185" s="62"/>
      <c r="R185" s="62"/>
      <c r="S185" s="62"/>
      <c r="T185" s="62"/>
    </row>
    <row r="186" spans="16:20" ht="23.25" customHeight="1" x14ac:dyDescent="0.25">
      <c r="P186" s="62"/>
      <c r="Q186" s="62"/>
      <c r="R186" s="62"/>
      <c r="S186" s="62"/>
      <c r="T186" s="62"/>
    </row>
    <row r="187" spans="16:20" ht="23.25" customHeight="1" x14ac:dyDescent="0.25">
      <c r="P187" s="62"/>
      <c r="Q187" s="62"/>
      <c r="R187" s="62"/>
      <c r="S187" s="62"/>
      <c r="T187" s="62"/>
    </row>
    <row r="188" spans="16:20" ht="23.25" customHeight="1" x14ac:dyDescent="0.25">
      <c r="P188" s="62"/>
      <c r="Q188" s="62"/>
      <c r="R188" s="62"/>
      <c r="S188" s="62"/>
      <c r="T188" s="62"/>
    </row>
    <row r="189" spans="16:20" ht="23.25" customHeight="1" x14ac:dyDescent="0.25">
      <c r="P189" s="62"/>
      <c r="Q189" s="62"/>
      <c r="R189" s="62"/>
      <c r="S189" s="62"/>
      <c r="T189" s="62"/>
    </row>
    <row r="190" spans="16:20" ht="23.25" customHeight="1" x14ac:dyDescent="0.25">
      <c r="P190" s="62"/>
      <c r="Q190" s="62"/>
      <c r="R190" s="62"/>
      <c r="S190" s="62"/>
      <c r="T190" s="62"/>
    </row>
    <row r="191" spans="16:20" ht="23.25" customHeight="1" x14ac:dyDescent="0.25">
      <c r="P191" s="62"/>
      <c r="Q191" s="62"/>
      <c r="R191" s="62"/>
      <c r="S191" s="62"/>
      <c r="T191" s="62"/>
    </row>
    <row r="192" spans="16:20" ht="23.25" customHeight="1" x14ac:dyDescent="0.25">
      <c r="P192" s="62"/>
      <c r="Q192" s="62"/>
      <c r="R192" s="62"/>
      <c r="S192" s="62"/>
      <c r="T192" s="62"/>
    </row>
    <row r="193" spans="16:20" ht="23.25" customHeight="1" x14ac:dyDescent="0.25">
      <c r="P193" s="62"/>
      <c r="Q193" s="62"/>
      <c r="R193" s="62"/>
      <c r="S193" s="62"/>
      <c r="T193" s="62"/>
    </row>
    <row r="194" spans="16:20" ht="23.25" customHeight="1" x14ac:dyDescent="0.25">
      <c r="P194" s="62"/>
      <c r="Q194" s="62"/>
      <c r="R194" s="62"/>
      <c r="S194" s="62"/>
      <c r="T194" s="62"/>
    </row>
    <row r="195" spans="16:20" ht="23.25" customHeight="1" x14ac:dyDescent="0.25">
      <c r="P195" s="62"/>
      <c r="Q195" s="62"/>
      <c r="R195" s="62"/>
      <c r="S195" s="62"/>
      <c r="T195" s="62"/>
    </row>
    <row r="196" spans="16:20" ht="23.25" customHeight="1" x14ac:dyDescent="0.25">
      <c r="P196" s="62"/>
      <c r="Q196" s="62"/>
      <c r="R196" s="62"/>
      <c r="S196" s="62"/>
      <c r="T196" s="62"/>
    </row>
    <row r="197" spans="16:20" ht="23.25" customHeight="1" x14ac:dyDescent="0.25">
      <c r="P197" s="62"/>
      <c r="Q197" s="62"/>
      <c r="R197" s="62"/>
      <c r="S197" s="62"/>
      <c r="T197" s="62"/>
    </row>
    <row r="198" spans="16:20" ht="23.25" customHeight="1" x14ac:dyDescent="0.25">
      <c r="P198" s="62"/>
      <c r="Q198" s="62"/>
      <c r="R198" s="62"/>
      <c r="S198" s="62"/>
      <c r="T198" s="62"/>
    </row>
    <row r="199" spans="16:20" ht="23.25" customHeight="1" x14ac:dyDescent="0.25">
      <c r="P199" s="62"/>
      <c r="Q199" s="62"/>
      <c r="R199" s="62"/>
      <c r="S199" s="62"/>
      <c r="T199" s="62"/>
    </row>
    <row r="200" spans="16:20" ht="23.25" customHeight="1" x14ac:dyDescent="0.25">
      <c r="P200" s="62"/>
      <c r="Q200" s="62"/>
      <c r="R200" s="62"/>
      <c r="S200" s="62"/>
      <c r="T200" s="62"/>
    </row>
    <row r="201" spans="16:20" ht="23.25" customHeight="1" x14ac:dyDescent="0.25">
      <c r="P201" s="62"/>
      <c r="Q201" s="62"/>
      <c r="R201" s="62"/>
      <c r="S201" s="62"/>
      <c r="T201" s="62"/>
    </row>
    <row r="202" spans="16:20" ht="23.25" customHeight="1" x14ac:dyDescent="0.25">
      <c r="P202" s="62"/>
      <c r="Q202" s="62"/>
      <c r="R202" s="62"/>
      <c r="S202" s="62"/>
      <c r="T202" s="62"/>
    </row>
    <row r="203" spans="16:20" ht="23.25" customHeight="1" x14ac:dyDescent="0.25">
      <c r="P203" s="62"/>
      <c r="Q203" s="62"/>
      <c r="R203" s="62"/>
      <c r="S203" s="62"/>
      <c r="T203" s="62"/>
    </row>
    <row r="204" spans="16:20" ht="23.25" customHeight="1" x14ac:dyDescent="0.25">
      <c r="P204" s="62"/>
      <c r="Q204" s="62"/>
      <c r="R204" s="62"/>
      <c r="S204" s="62"/>
      <c r="T204" s="62"/>
    </row>
    <row r="205" spans="16:20" ht="23.25" customHeight="1" x14ac:dyDescent="0.25">
      <c r="P205" s="62"/>
      <c r="Q205" s="62"/>
      <c r="R205" s="62"/>
      <c r="S205" s="62"/>
      <c r="T205" s="62"/>
    </row>
    <row r="206" spans="16:20" ht="23.25" customHeight="1" x14ac:dyDescent="0.25">
      <c r="P206" s="62"/>
      <c r="Q206" s="62"/>
      <c r="R206" s="62"/>
      <c r="S206" s="62"/>
      <c r="T206" s="62"/>
    </row>
    <row r="207" spans="16:20" ht="23.25" customHeight="1" x14ac:dyDescent="0.25">
      <c r="P207" s="62"/>
      <c r="Q207" s="62"/>
      <c r="R207" s="62"/>
      <c r="S207" s="62"/>
      <c r="T207" s="62"/>
    </row>
    <row r="208" spans="16:20" ht="23.25" customHeight="1" x14ac:dyDescent="0.25">
      <c r="P208" s="62"/>
      <c r="Q208" s="62"/>
      <c r="R208" s="62"/>
      <c r="S208" s="62"/>
      <c r="T208" s="62"/>
    </row>
    <row r="209" spans="16:20" ht="23.25" customHeight="1" x14ac:dyDescent="0.25">
      <c r="P209" s="62"/>
      <c r="Q209" s="62"/>
      <c r="R209" s="62"/>
      <c r="S209" s="62"/>
      <c r="T209" s="62"/>
    </row>
    <row r="210" spans="16:20" ht="23.25" customHeight="1" x14ac:dyDescent="0.25">
      <c r="P210" s="62"/>
      <c r="Q210" s="62"/>
      <c r="R210" s="62"/>
      <c r="S210" s="62"/>
      <c r="T210" s="62"/>
    </row>
    <row r="211" spans="16:20" ht="23.25" customHeight="1" x14ac:dyDescent="0.25">
      <c r="P211" s="62"/>
      <c r="Q211" s="62"/>
      <c r="R211" s="62"/>
      <c r="S211" s="62"/>
      <c r="T211" s="62"/>
    </row>
    <row r="212" spans="16:20" ht="23.25" customHeight="1" x14ac:dyDescent="0.25">
      <c r="P212" s="62"/>
      <c r="Q212" s="62"/>
      <c r="R212" s="62"/>
      <c r="S212" s="62"/>
      <c r="T212" s="62"/>
    </row>
    <row r="213" spans="16:20" ht="23.25" customHeight="1" x14ac:dyDescent="0.25">
      <c r="P213" s="62"/>
      <c r="Q213" s="62"/>
      <c r="R213" s="62"/>
      <c r="S213" s="62"/>
      <c r="T213" s="62"/>
    </row>
    <row r="214" spans="16:20" ht="23.25" customHeight="1" x14ac:dyDescent="0.25">
      <c r="P214" s="62"/>
      <c r="Q214" s="62"/>
      <c r="R214" s="62"/>
      <c r="S214" s="62"/>
      <c r="T214" s="62"/>
    </row>
    <row r="215" spans="16:20" ht="23.25" customHeight="1" x14ac:dyDescent="0.25">
      <c r="P215" s="62"/>
      <c r="Q215" s="62"/>
      <c r="R215" s="62"/>
      <c r="S215" s="62"/>
      <c r="T215" s="62"/>
    </row>
    <row r="216" spans="16:20" ht="23.25" customHeight="1" x14ac:dyDescent="0.25">
      <c r="P216" s="62"/>
      <c r="Q216" s="62"/>
      <c r="R216" s="62"/>
      <c r="S216" s="62"/>
      <c r="T216" s="62"/>
    </row>
    <row r="217" spans="16:20" ht="23.25" customHeight="1" x14ac:dyDescent="0.25">
      <c r="P217" s="62"/>
      <c r="Q217" s="62"/>
      <c r="R217" s="62"/>
      <c r="S217" s="62"/>
      <c r="T217" s="62"/>
    </row>
    <row r="218" spans="16:20" ht="23.25" customHeight="1" x14ac:dyDescent="0.25">
      <c r="P218" s="62"/>
      <c r="Q218" s="62"/>
      <c r="R218" s="62"/>
      <c r="S218" s="62"/>
      <c r="T218" s="62"/>
    </row>
    <row r="219" spans="16:20" ht="23.25" customHeight="1" x14ac:dyDescent="0.25">
      <c r="P219" s="62"/>
      <c r="Q219" s="62"/>
      <c r="R219" s="62"/>
      <c r="S219" s="62"/>
      <c r="T219" s="62"/>
    </row>
    <row r="220" spans="16:20" ht="23.25" customHeight="1" x14ac:dyDescent="0.25">
      <c r="P220" s="62"/>
      <c r="Q220" s="62"/>
      <c r="R220" s="62"/>
      <c r="S220" s="62"/>
      <c r="T220" s="62"/>
    </row>
    <row r="221" spans="16:20" ht="23.25" customHeight="1" x14ac:dyDescent="0.25">
      <c r="P221" s="62"/>
      <c r="Q221" s="62"/>
      <c r="R221" s="62"/>
      <c r="S221" s="62"/>
      <c r="T221" s="62"/>
    </row>
    <row r="222" spans="16:20" ht="23.25" customHeight="1" x14ac:dyDescent="0.25">
      <c r="P222" s="62"/>
      <c r="Q222" s="62"/>
      <c r="R222" s="62"/>
      <c r="S222" s="62"/>
      <c r="T222" s="62"/>
    </row>
    <row r="223" spans="16:20" ht="23.25" customHeight="1" x14ac:dyDescent="0.25">
      <c r="P223" s="62"/>
      <c r="Q223" s="62"/>
      <c r="R223" s="62"/>
      <c r="S223" s="62"/>
      <c r="T223" s="62"/>
    </row>
    <row r="224" spans="16:20" ht="23.25" customHeight="1" x14ac:dyDescent="0.25">
      <c r="P224" s="62"/>
      <c r="Q224" s="62"/>
      <c r="R224" s="62"/>
      <c r="S224" s="62"/>
      <c r="T224" s="62"/>
    </row>
    <row r="225" spans="16:20" ht="23.25" customHeight="1" x14ac:dyDescent="0.25">
      <c r="P225" s="62"/>
      <c r="Q225" s="62"/>
      <c r="R225" s="62"/>
      <c r="S225" s="62"/>
      <c r="T225" s="62"/>
    </row>
    <row r="226" spans="16:20" ht="23.25" customHeight="1" x14ac:dyDescent="0.25">
      <c r="P226" s="62"/>
      <c r="Q226" s="62"/>
      <c r="R226" s="62"/>
      <c r="S226" s="62"/>
      <c r="T226" s="62"/>
    </row>
    <row r="227" spans="16:20" ht="23.25" customHeight="1" x14ac:dyDescent="0.25">
      <c r="P227" s="62"/>
      <c r="Q227" s="62"/>
      <c r="R227" s="62"/>
      <c r="S227" s="62"/>
      <c r="T227" s="62"/>
    </row>
    <row r="228" spans="16:20" ht="23.25" customHeight="1" x14ac:dyDescent="0.25">
      <c r="P228" s="62"/>
      <c r="Q228" s="62"/>
      <c r="R228" s="62"/>
      <c r="S228" s="62"/>
      <c r="T228" s="62"/>
    </row>
    <row r="229" spans="16:20" ht="23.25" customHeight="1" x14ac:dyDescent="0.25">
      <c r="P229" s="62"/>
      <c r="Q229" s="62"/>
      <c r="R229" s="62"/>
      <c r="S229" s="62"/>
      <c r="T229" s="62"/>
    </row>
    <row r="230" spans="16:20" ht="23.25" customHeight="1" x14ac:dyDescent="0.25">
      <c r="P230" s="62"/>
      <c r="Q230" s="62"/>
      <c r="R230" s="62"/>
      <c r="S230" s="62"/>
      <c r="T230" s="62"/>
    </row>
    <row r="231" spans="16:20" ht="23.25" customHeight="1" x14ac:dyDescent="0.25">
      <c r="P231" s="62"/>
      <c r="Q231" s="62"/>
      <c r="R231" s="62"/>
      <c r="S231" s="62"/>
      <c r="T231" s="62"/>
    </row>
    <row r="232" spans="16:20" ht="23.25" customHeight="1" x14ac:dyDescent="0.25">
      <c r="P232" s="62"/>
      <c r="Q232" s="62"/>
      <c r="R232" s="62"/>
      <c r="S232" s="62"/>
      <c r="T232" s="62"/>
    </row>
    <row r="233" spans="16:20" ht="23.25" customHeight="1" x14ac:dyDescent="0.25">
      <c r="P233" s="62"/>
      <c r="Q233" s="62"/>
      <c r="R233" s="62"/>
      <c r="S233" s="62"/>
      <c r="T233" s="62"/>
    </row>
    <row r="234" spans="16:20" ht="23.25" customHeight="1" x14ac:dyDescent="0.25">
      <c r="P234" s="62"/>
      <c r="Q234" s="62"/>
      <c r="R234" s="62"/>
      <c r="S234" s="62"/>
      <c r="T234" s="62"/>
    </row>
    <row r="235" spans="16:20" ht="23.25" customHeight="1" x14ac:dyDescent="0.25">
      <c r="P235" s="62"/>
      <c r="Q235" s="62"/>
      <c r="R235" s="62"/>
      <c r="S235" s="62"/>
      <c r="T235" s="62"/>
    </row>
    <row r="236" spans="16:20" ht="23.25" customHeight="1" x14ac:dyDescent="0.25">
      <c r="P236" s="62"/>
      <c r="Q236" s="62"/>
      <c r="R236" s="62"/>
      <c r="S236" s="62"/>
      <c r="T236" s="62"/>
    </row>
    <row r="237" spans="16:20" ht="23.25" customHeight="1" x14ac:dyDescent="0.25">
      <c r="P237" s="62"/>
      <c r="Q237" s="62"/>
      <c r="R237" s="62"/>
      <c r="S237" s="62"/>
      <c r="T237" s="62"/>
    </row>
    <row r="238" spans="16:20" ht="23.25" customHeight="1" x14ac:dyDescent="0.25">
      <c r="P238" s="62"/>
      <c r="Q238" s="62"/>
      <c r="R238" s="62"/>
      <c r="S238" s="62"/>
      <c r="T238" s="62"/>
    </row>
    <row r="239" spans="16:20" ht="23.25" customHeight="1" x14ac:dyDescent="0.25">
      <c r="P239" s="62"/>
      <c r="Q239" s="62"/>
      <c r="R239" s="62"/>
      <c r="S239" s="62"/>
      <c r="T239" s="62"/>
    </row>
    <row r="240" spans="16:20" ht="23.25" customHeight="1" x14ac:dyDescent="0.25">
      <c r="P240" s="62"/>
      <c r="Q240" s="62"/>
      <c r="R240" s="62"/>
      <c r="S240" s="62"/>
      <c r="T240" s="62"/>
    </row>
    <row r="241" spans="16:20" ht="23.25" customHeight="1" x14ac:dyDescent="0.25">
      <c r="P241" s="62"/>
      <c r="Q241" s="62"/>
      <c r="R241" s="62"/>
      <c r="S241" s="62"/>
      <c r="T241" s="62"/>
    </row>
    <row r="242" spans="16:20" ht="23.25" customHeight="1" x14ac:dyDescent="0.25">
      <c r="P242" s="62"/>
      <c r="Q242" s="62"/>
      <c r="R242" s="62"/>
      <c r="S242" s="62"/>
      <c r="T242" s="62"/>
    </row>
    <row r="243" spans="16:20" ht="23.25" customHeight="1" x14ac:dyDescent="0.25">
      <c r="P243" s="62"/>
      <c r="Q243" s="62"/>
      <c r="R243" s="62"/>
      <c r="S243" s="62"/>
      <c r="T243" s="62"/>
    </row>
    <row r="244" spans="16:20" ht="23.25" customHeight="1" x14ac:dyDescent="0.25">
      <c r="P244" s="62"/>
      <c r="Q244" s="62"/>
      <c r="R244" s="62"/>
      <c r="S244" s="62"/>
      <c r="T244" s="62"/>
    </row>
    <row r="245" spans="16:20" ht="23.25" customHeight="1" x14ac:dyDescent="0.25">
      <c r="P245" s="62"/>
      <c r="Q245" s="62"/>
      <c r="R245" s="62"/>
      <c r="S245" s="62"/>
      <c r="T245" s="62"/>
    </row>
    <row r="246" spans="16:20" ht="23.25" customHeight="1" x14ac:dyDescent="0.25">
      <c r="P246" s="62"/>
      <c r="Q246" s="62"/>
      <c r="R246" s="62"/>
      <c r="S246" s="62"/>
      <c r="T246" s="62"/>
    </row>
    <row r="247" spans="16:20" ht="23.25" customHeight="1" x14ac:dyDescent="0.25">
      <c r="P247" s="62"/>
      <c r="Q247" s="62"/>
      <c r="R247" s="62"/>
      <c r="S247" s="62"/>
      <c r="T247" s="62"/>
    </row>
    <row r="248" spans="16:20" ht="23.25" customHeight="1" x14ac:dyDescent="0.25">
      <c r="P248" s="62"/>
      <c r="Q248" s="62"/>
      <c r="R248" s="62"/>
      <c r="S248" s="62"/>
      <c r="T248" s="62"/>
    </row>
    <row r="249" spans="16:20" ht="23.25" customHeight="1" x14ac:dyDescent="0.25">
      <c r="P249" s="62"/>
      <c r="Q249" s="62"/>
      <c r="R249" s="62"/>
      <c r="S249" s="62"/>
      <c r="T249" s="62"/>
    </row>
    <row r="250" spans="16:20" ht="23.25" customHeight="1" x14ac:dyDescent="0.25">
      <c r="P250" s="62"/>
      <c r="Q250" s="62"/>
      <c r="R250" s="62"/>
      <c r="S250" s="62"/>
      <c r="T250" s="62"/>
    </row>
    <row r="251" spans="16:20" ht="23.25" customHeight="1" x14ac:dyDescent="0.25">
      <c r="P251" s="62"/>
      <c r="Q251" s="62"/>
      <c r="R251" s="62"/>
      <c r="S251" s="62"/>
      <c r="T251" s="62"/>
    </row>
    <row r="252" spans="16:20" ht="23.25" customHeight="1" x14ac:dyDescent="0.25">
      <c r="P252" s="62"/>
      <c r="Q252" s="62"/>
      <c r="R252" s="62"/>
      <c r="S252" s="62"/>
      <c r="T252" s="62"/>
    </row>
    <row r="253" spans="16:20" ht="23.25" customHeight="1" x14ac:dyDescent="0.25">
      <c r="P253" s="62"/>
      <c r="Q253" s="62"/>
      <c r="R253" s="62"/>
      <c r="S253" s="62"/>
      <c r="T253" s="62"/>
    </row>
    <row r="254" spans="16:20" ht="23.25" customHeight="1" x14ac:dyDescent="0.25">
      <c r="P254" s="62"/>
      <c r="Q254" s="62"/>
      <c r="R254" s="62"/>
      <c r="S254" s="62"/>
      <c r="T254" s="62"/>
    </row>
    <row r="255" spans="16:20" ht="23.25" customHeight="1" x14ac:dyDescent="0.25">
      <c r="P255" s="62"/>
      <c r="Q255" s="62"/>
      <c r="R255" s="62"/>
      <c r="S255" s="62"/>
      <c r="T255" s="62"/>
    </row>
    <row r="256" spans="16:20" ht="23.25" customHeight="1" x14ac:dyDescent="0.25">
      <c r="P256" s="62"/>
      <c r="Q256" s="62"/>
      <c r="R256" s="62"/>
      <c r="S256" s="62"/>
      <c r="T256" s="62"/>
    </row>
    <row r="257" spans="16:20" ht="23.25" customHeight="1" x14ac:dyDescent="0.25">
      <c r="P257" s="62"/>
      <c r="Q257" s="62"/>
      <c r="R257" s="62"/>
      <c r="S257" s="62"/>
      <c r="T257" s="62"/>
    </row>
    <row r="258" spans="16:20" ht="23.25" customHeight="1" x14ac:dyDescent="0.25">
      <c r="P258" s="62"/>
      <c r="Q258" s="62"/>
      <c r="R258" s="62"/>
      <c r="S258" s="62"/>
      <c r="T258" s="62"/>
    </row>
    <row r="259" spans="16:20" ht="23.25" customHeight="1" x14ac:dyDescent="0.25">
      <c r="P259" s="62"/>
      <c r="Q259" s="62"/>
      <c r="R259" s="62"/>
      <c r="S259" s="62"/>
      <c r="T259" s="62"/>
    </row>
    <row r="260" spans="16:20" ht="23.25" customHeight="1" x14ac:dyDescent="0.25">
      <c r="P260" s="62"/>
      <c r="Q260" s="62"/>
      <c r="R260" s="62"/>
      <c r="S260" s="62"/>
      <c r="T260" s="62"/>
    </row>
    <row r="261" spans="16:20" ht="23.25" customHeight="1" x14ac:dyDescent="0.25">
      <c r="P261" s="62"/>
      <c r="Q261" s="62"/>
      <c r="R261" s="62"/>
      <c r="S261" s="62"/>
      <c r="T261" s="62"/>
    </row>
    <row r="262" spans="16:20" ht="23.25" customHeight="1" x14ac:dyDescent="0.25">
      <c r="P262" s="62"/>
      <c r="Q262" s="62"/>
      <c r="R262" s="62"/>
      <c r="S262" s="62"/>
      <c r="T262" s="62"/>
    </row>
    <row r="263" spans="16:20" ht="23.25" customHeight="1" x14ac:dyDescent="0.25">
      <c r="P263" s="62"/>
      <c r="Q263" s="62"/>
      <c r="R263" s="62"/>
      <c r="S263" s="62"/>
      <c r="T263" s="62"/>
    </row>
    <row r="264" spans="16:20" ht="23.25" customHeight="1" x14ac:dyDescent="0.25">
      <c r="P264" s="62"/>
      <c r="Q264" s="62"/>
      <c r="R264" s="62"/>
      <c r="S264" s="62"/>
      <c r="T264" s="62"/>
    </row>
    <row r="265" spans="16:20" ht="23.25" customHeight="1" x14ac:dyDescent="0.25">
      <c r="P265" s="62"/>
      <c r="Q265" s="62"/>
      <c r="R265" s="62"/>
      <c r="S265" s="62"/>
      <c r="T265" s="62"/>
    </row>
    <row r="266" spans="16:20" ht="23.25" customHeight="1" x14ac:dyDescent="0.25">
      <c r="P266" s="62"/>
      <c r="Q266" s="62"/>
      <c r="R266" s="62"/>
      <c r="S266" s="62"/>
      <c r="T266" s="62"/>
    </row>
    <row r="267" spans="16:20" ht="23.25" customHeight="1" x14ac:dyDescent="0.25">
      <c r="P267" s="62"/>
      <c r="Q267" s="62"/>
      <c r="R267" s="62"/>
      <c r="S267" s="62"/>
      <c r="T267" s="62"/>
    </row>
    <row r="268" spans="16:20" ht="23.25" customHeight="1" x14ac:dyDescent="0.25">
      <c r="P268" s="62"/>
      <c r="Q268" s="62"/>
      <c r="R268" s="62"/>
      <c r="S268" s="62"/>
      <c r="T268" s="62"/>
    </row>
    <row r="269" spans="16:20" ht="23.25" customHeight="1" x14ac:dyDescent="0.25">
      <c r="P269" s="62"/>
      <c r="Q269" s="62"/>
      <c r="R269" s="62"/>
      <c r="S269" s="62"/>
      <c r="T269" s="62"/>
    </row>
    <row r="270" spans="16:20" ht="23.25" customHeight="1" x14ac:dyDescent="0.25">
      <c r="P270" s="62"/>
      <c r="Q270" s="62"/>
      <c r="R270" s="62"/>
      <c r="S270" s="62"/>
      <c r="T270" s="62"/>
    </row>
    <row r="271" spans="16:20" ht="23.25" customHeight="1" x14ac:dyDescent="0.25">
      <c r="P271" s="62"/>
      <c r="Q271" s="62"/>
      <c r="R271" s="62"/>
      <c r="S271" s="62"/>
      <c r="T271" s="62"/>
    </row>
    <row r="272" spans="16:20" ht="23.25" customHeight="1" x14ac:dyDescent="0.25">
      <c r="P272" s="62"/>
      <c r="Q272" s="62"/>
      <c r="R272" s="62"/>
      <c r="S272" s="62"/>
      <c r="T272" s="62"/>
    </row>
    <row r="273" spans="16:20" ht="23.25" customHeight="1" x14ac:dyDescent="0.25">
      <c r="P273" s="62"/>
      <c r="Q273" s="62"/>
      <c r="R273" s="62"/>
      <c r="S273" s="62"/>
      <c r="T273" s="62"/>
    </row>
    <row r="274" spans="16:20" ht="23.25" customHeight="1" x14ac:dyDescent="0.25">
      <c r="P274" s="62"/>
      <c r="Q274" s="62"/>
      <c r="R274" s="62"/>
      <c r="S274" s="62"/>
      <c r="T274" s="62"/>
    </row>
    <row r="275" spans="16:20" ht="23.25" customHeight="1" x14ac:dyDescent="0.25">
      <c r="P275" s="62"/>
      <c r="Q275" s="62"/>
      <c r="R275" s="62"/>
      <c r="S275" s="62"/>
      <c r="T275" s="62"/>
    </row>
    <row r="276" spans="16:20" ht="23.25" customHeight="1" x14ac:dyDescent="0.25">
      <c r="P276" s="62"/>
      <c r="Q276" s="62"/>
      <c r="R276" s="62"/>
      <c r="S276" s="62"/>
      <c r="T276" s="62"/>
    </row>
    <row r="277" spans="16:20" ht="23.25" customHeight="1" x14ac:dyDescent="0.25">
      <c r="P277" s="62"/>
      <c r="Q277" s="62"/>
      <c r="R277" s="62"/>
      <c r="S277" s="62"/>
      <c r="T277" s="62"/>
    </row>
    <row r="278" spans="16:20" ht="23.25" customHeight="1" x14ac:dyDescent="0.25">
      <c r="P278" s="62"/>
      <c r="Q278" s="62"/>
      <c r="R278" s="62"/>
      <c r="S278" s="62"/>
      <c r="T278" s="62"/>
    </row>
    <row r="279" spans="16:20" ht="23.25" customHeight="1" x14ac:dyDescent="0.25">
      <c r="P279" s="62"/>
      <c r="Q279" s="62"/>
      <c r="R279" s="62"/>
      <c r="S279" s="62"/>
      <c r="T279" s="62"/>
    </row>
    <row r="280" spans="16:20" ht="23.25" customHeight="1" x14ac:dyDescent="0.25">
      <c r="P280" s="62"/>
      <c r="Q280" s="62"/>
      <c r="R280" s="62"/>
      <c r="S280" s="62"/>
      <c r="T280" s="62"/>
    </row>
    <row r="281" spans="16:20" ht="23.25" customHeight="1" x14ac:dyDescent="0.25">
      <c r="P281" s="62"/>
      <c r="Q281" s="62"/>
      <c r="R281" s="62"/>
      <c r="S281" s="62"/>
      <c r="T281" s="62"/>
    </row>
    <row r="282" spans="16:20" ht="23.25" customHeight="1" x14ac:dyDescent="0.25">
      <c r="P282" s="62"/>
      <c r="Q282" s="62"/>
      <c r="R282" s="62"/>
      <c r="S282" s="62"/>
      <c r="T282" s="62"/>
    </row>
    <row r="283" spans="16:20" ht="23.25" customHeight="1" x14ac:dyDescent="0.25">
      <c r="P283" s="62"/>
      <c r="Q283" s="62"/>
      <c r="R283" s="62"/>
      <c r="S283" s="62"/>
      <c r="T283" s="62"/>
    </row>
    <row r="284" spans="16:20" ht="23.25" customHeight="1" x14ac:dyDescent="0.25">
      <c r="P284" s="62"/>
      <c r="Q284" s="62"/>
      <c r="R284" s="62"/>
      <c r="S284" s="62"/>
      <c r="T284" s="62"/>
    </row>
    <row r="285" spans="16:20" ht="23.25" customHeight="1" x14ac:dyDescent="0.25">
      <c r="P285" s="62"/>
      <c r="Q285" s="62"/>
      <c r="R285" s="62"/>
      <c r="S285" s="62"/>
      <c r="T285" s="62"/>
    </row>
    <row r="286" spans="16:20" ht="23.25" customHeight="1" x14ac:dyDescent="0.25">
      <c r="P286" s="62"/>
      <c r="Q286" s="62"/>
      <c r="R286" s="62"/>
      <c r="S286" s="62"/>
      <c r="T286" s="62"/>
    </row>
    <row r="287" spans="16:20" ht="23.25" customHeight="1" x14ac:dyDescent="0.25">
      <c r="P287" s="62"/>
      <c r="Q287" s="62"/>
      <c r="R287" s="62"/>
      <c r="S287" s="62"/>
      <c r="T287" s="62"/>
    </row>
    <row r="288" spans="16:20" ht="23.25" customHeight="1" x14ac:dyDescent="0.25">
      <c r="P288" s="62"/>
      <c r="Q288" s="62"/>
      <c r="R288" s="62"/>
      <c r="S288" s="62"/>
      <c r="T288" s="62"/>
    </row>
    <row r="289" spans="16:20" ht="23.25" customHeight="1" x14ac:dyDescent="0.25">
      <c r="P289" s="62"/>
      <c r="Q289" s="62"/>
      <c r="R289" s="62"/>
      <c r="S289" s="62"/>
      <c r="T289" s="62"/>
    </row>
    <row r="290" spans="16:20" ht="23.25" customHeight="1" x14ac:dyDescent="0.25">
      <c r="P290" s="62"/>
      <c r="Q290" s="62"/>
      <c r="R290" s="62"/>
      <c r="S290" s="62"/>
      <c r="T290" s="62"/>
    </row>
    <row r="291" spans="16:20" ht="23.25" customHeight="1" x14ac:dyDescent="0.25">
      <c r="P291" s="62"/>
      <c r="Q291" s="62"/>
      <c r="R291" s="62"/>
      <c r="S291" s="62"/>
      <c r="T291" s="62"/>
    </row>
    <row r="292" spans="16:20" ht="23.25" customHeight="1" x14ac:dyDescent="0.25">
      <c r="P292" s="62"/>
      <c r="Q292" s="62"/>
      <c r="R292" s="62"/>
      <c r="S292" s="62"/>
      <c r="T292" s="62"/>
    </row>
    <row r="293" spans="16:20" ht="23.25" customHeight="1" x14ac:dyDescent="0.25">
      <c r="P293" s="62"/>
      <c r="Q293" s="62"/>
      <c r="R293" s="62"/>
      <c r="S293" s="62"/>
      <c r="T293" s="62"/>
    </row>
    <row r="294" spans="16:20" ht="23.25" customHeight="1" x14ac:dyDescent="0.25">
      <c r="P294" s="62"/>
      <c r="Q294" s="62"/>
      <c r="R294" s="62"/>
      <c r="S294" s="62"/>
      <c r="T294" s="62"/>
    </row>
    <row r="295" spans="16:20" ht="23.25" customHeight="1" x14ac:dyDescent="0.25">
      <c r="P295" s="62"/>
      <c r="Q295" s="62"/>
      <c r="R295" s="62"/>
      <c r="S295" s="62"/>
      <c r="T295" s="62"/>
    </row>
    <row r="296" spans="16:20" ht="23.25" customHeight="1" x14ac:dyDescent="0.25">
      <c r="P296" s="62"/>
      <c r="Q296" s="62"/>
      <c r="R296" s="62"/>
      <c r="S296" s="62"/>
      <c r="T296" s="62"/>
    </row>
    <row r="297" spans="16:20" ht="23.25" customHeight="1" x14ac:dyDescent="0.25">
      <c r="P297" s="62"/>
      <c r="Q297" s="62"/>
      <c r="R297" s="62"/>
      <c r="S297" s="62"/>
      <c r="T297" s="62"/>
    </row>
    <row r="298" spans="16:20" ht="23.25" customHeight="1" x14ac:dyDescent="0.25">
      <c r="P298" s="62"/>
      <c r="Q298" s="62"/>
      <c r="R298" s="62"/>
      <c r="S298" s="62"/>
      <c r="T298" s="62"/>
    </row>
    <row r="299" spans="16:20" ht="23.25" customHeight="1" x14ac:dyDescent="0.25">
      <c r="P299" s="62"/>
      <c r="Q299" s="62"/>
      <c r="R299" s="62"/>
      <c r="S299" s="62"/>
      <c r="T299" s="62"/>
    </row>
    <row r="300" spans="16:20" ht="23.25" customHeight="1" x14ac:dyDescent="0.25">
      <c r="P300" s="62"/>
      <c r="Q300" s="62"/>
      <c r="R300" s="62"/>
      <c r="S300" s="62"/>
      <c r="T300" s="62"/>
    </row>
    <row r="301" spans="16:20" ht="23.25" customHeight="1" x14ac:dyDescent="0.25">
      <c r="P301" s="62"/>
      <c r="Q301" s="62"/>
      <c r="R301" s="62"/>
      <c r="S301" s="62"/>
      <c r="T301" s="62"/>
    </row>
    <row r="302" spans="16:20" ht="23.25" customHeight="1" x14ac:dyDescent="0.25">
      <c r="P302" s="62"/>
      <c r="Q302" s="62"/>
      <c r="R302" s="62"/>
      <c r="S302" s="62"/>
      <c r="T302" s="62"/>
    </row>
    <row r="303" spans="16:20" ht="23.25" customHeight="1" x14ac:dyDescent="0.25">
      <c r="P303" s="62"/>
      <c r="Q303" s="62"/>
      <c r="R303" s="62"/>
      <c r="S303" s="62"/>
      <c r="T303" s="62"/>
    </row>
    <row r="304" spans="16:20" ht="23.25" customHeight="1" x14ac:dyDescent="0.25">
      <c r="P304" s="62"/>
      <c r="Q304" s="62"/>
      <c r="R304" s="62"/>
      <c r="S304" s="62"/>
      <c r="T304" s="62"/>
    </row>
    <row r="305" spans="16:20" ht="23.25" customHeight="1" x14ac:dyDescent="0.25">
      <c r="P305" s="62"/>
      <c r="Q305" s="62"/>
      <c r="R305" s="62"/>
      <c r="S305" s="62"/>
      <c r="T305" s="62"/>
    </row>
    <row r="306" spans="16:20" ht="23.25" customHeight="1" x14ac:dyDescent="0.25">
      <c r="P306" s="62"/>
      <c r="Q306" s="62"/>
      <c r="R306" s="62"/>
      <c r="S306" s="62"/>
      <c r="T306" s="62"/>
    </row>
    <row r="307" spans="16:20" ht="23.25" customHeight="1" x14ac:dyDescent="0.25">
      <c r="P307" s="62"/>
      <c r="Q307" s="62"/>
      <c r="R307" s="62"/>
      <c r="S307" s="62"/>
      <c r="T307" s="62"/>
    </row>
    <row r="308" spans="16:20" ht="23.25" customHeight="1" x14ac:dyDescent="0.25">
      <c r="P308" s="62"/>
      <c r="Q308" s="62"/>
      <c r="R308" s="62"/>
      <c r="S308" s="62"/>
      <c r="T308" s="62"/>
    </row>
    <row r="309" spans="16:20" ht="23.25" customHeight="1" x14ac:dyDescent="0.25">
      <c r="P309" s="62"/>
      <c r="Q309" s="62"/>
      <c r="R309" s="62"/>
      <c r="S309" s="62"/>
      <c r="T309" s="62"/>
    </row>
    <row r="310" spans="16:20" ht="23.25" customHeight="1" x14ac:dyDescent="0.25">
      <c r="P310" s="62"/>
      <c r="Q310" s="62"/>
      <c r="R310" s="62"/>
      <c r="S310" s="62"/>
      <c r="T310" s="62"/>
    </row>
    <row r="311" spans="16:20" ht="23.25" customHeight="1" x14ac:dyDescent="0.25">
      <c r="P311" s="62"/>
      <c r="Q311" s="62"/>
      <c r="R311" s="62"/>
      <c r="S311" s="62"/>
      <c r="T311" s="62"/>
    </row>
    <row r="312" spans="16:20" ht="23.25" customHeight="1" x14ac:dyDescent="0.25">
      <c r="P312" s="62"/>
      <c r="Q312" s="62"/>
      <c r="R312" s="62"/>
      <c r="S312" s="62"/>
      <c r="T312" s="62"/>
    </row>
    <row r="313" spans="16:20" ht="23.25" customHeight="1" x14ac:dyDescent="0.25">
      <c r="P313" s="62"/>
      <c r="Q313" s="62"/>
      <c r="R313" s="62"/>
      <c r="S313" s="62"/>
      <c r="T313" s="62"/>
    </row>
    <row r="314" spans="16:20" ht="23.25" customHeight="1" x14ac:dyDescent="0.25">
      <c r="P314" s="62"/>
      <c r="Q314" s="62"/>
      <c r="R314" s="62"/>
      <c r="S314" s="62"/>
      <c r="T314" s="62"/>
    </row>
    <row r="315" spans="16:20" ht="23.25" customHeight="1" x14ac:dyDescent="0.25">
      <c r="P315" s="62"/>
      <c r="Q315" s="62"/>
      <c r="R315" s="62"/>
      <c r="S315" s="62"/>
      <c r="T315" s="62"/>
    </row>
    <row r="316" spans="16:20" ht="23.25" customHeight="1" x14ac:dyDescent="0.25">
      <c r="P316" s="62"/>
      <c r="Q316" s="62"/>
      <c r="R316" s="62"/>
      <c r="S316" s="62"/>
      <c r="T316" s="62"/>
    </row>
    <row r="317" spans="16:20" ht="23.25" customHeight="1" x14ac:dyDescent="0.25">
      <c r="P317" s="62"/>
      <c r="Q317" s="62"/>
      <c r="R317" s="62"/>
      <c r="S317" s="62"/>
      <c r="T317" s="62"/>
    </row>
    <row r="318" spans="16:20" ht="23.25" customHeight="1" x14ac:dyDescent="0.25">
      <c r="P318" s="62"/>
      <c r="Q318" s="62"/>
      <c r="R318" s="62"/>
      <c r="S318" s="62"/>
      <c r="T318" s="62"/>
    </row>
    <row r="319" spans="16:20" ht="23.25" customHeight="1" x14ac:dyDescent="0.25">
      <c r="P319" s="62"/>
      <c r="Q319" s="62"/>
      <c r="R319" s="62"/>
      <c r="S319" s="62"/>
      <c r="T319" s="62"/>
    </row>
    <row r="320" spans="16:20" ht="23.25" customHeight="1" x14ac:dyDescent="0.25">
      <c r="P320" s="62"/>
      <c r="Q320" s="62"/>
      <c r="R320" s="62"/>
      <c r="S320" s="62"/>
      <c r="T320" s="62"/>
    </row>
    <row r="321" spans="16:20" ht="23.25" customHeight="1" x14ac:dyDescent="0.25">
      <c r="P321" s="62"/>
      <c r="Q321" s="62"/>
      <c r="R321" s="62"/>
      <c r="S321" s="62"/>
      <c r="T321" s="62"/>
    </row>
    <row r="322" spans="16:20" ht="23.25" customHeight="1" x14ac:dyDescent="0.25">
      <c r="P322" s="62"/>
      <c r="Q322" s="62"/>
      <c r="R322" s="62"/>
      <c r="S322" s="62"/>
      <c r="T322" s="62"/>
    </row>
    <row r="323" spans="16:20" ht="23.25" customHeight="1" x14ac:dyDescent="0.25">
      <c r="P323" s="62"/>
      <c r="Q323" s="62"/>
      <c r="R323" s="62"/>
      <c r="S323" s="62"/>
      <c r="T323" s="62"/>
    </row>
    <row r="324" spans="16:20" ht="23.25" customHeight="1" x14ac:dyDescent="0.25">
      <c r="P324" s="62"/>
      <c r="Q324" s="62"/>
      <c r="R324" s="62"/>
      <c r="S324" s="62"/>
      <c r="T324" s="62"/>
    </row>
    <row r="325" spans="16:20" ht="23.25" customHeight="1" x14ac:dyDescent="0.25">
      <c r="P325" s="62"/>
      <c r="Q325" s="62"/>
      <c r="R325" s="62"/>
      <c r="S325" s="62"/>
      <c r="T325" s="62"/>
    </row>
    <row r="326" spans="16:20" ht="23.25" customHeight="1" x14ac:dyDescent="0.25">
      <c r="P326" s="62"/>
      <c r="Q326" s="62"/>
      <c r="R326" s="62"/>
      <c r="S326" s="62"/>
      <c r="T326" s="62"/>
    </row>
    <row r="327" spans="16:20" ht="23.25" customHeight="1" x14ac:dyDescent="0.25">
      <c r="P327" s="62"/>
      <c r="Q327" s="62"/>
      <c r="R327" s="62"/>
      <c r="S327" s="62"/>
      <c r="T327" s="62"/>
    </row>
    <row r="328" spans="16:20" ht="23.25" customHeight="1" x14ac:dyDescent="0.25">
      <c r="P328" s="62"/>
      <c r="Q328" s="62"/>
      <c r="R328" s="62"/>
      <c r="S328" s="62"/>
      <c r="T328" s="62"/>
    </row>
    <row r="329" spans="16:20" ht="23.25" customHeight="1" x14ac:dyDescent="0.25">
      <c r="P329" s="62"/>
      <c r="Q329" s="62"/>
      <c r="R329" s="62"/>
      <c r="S329" s="62"/>
      <c r="T329" s="62"/>
    </row>
    <row r="330" spans="16:20" ht="23.25" customHeight="1" x14ac:dyDescent="0.25">
      <c r="P330" s="62"/>
      <c r="Q330" s="62"/>
      <c r="R330" s="62"/>
      <c r="S330" s="62"/>
      <c r="T330" s="62"/>
    </row>
    <row r="331" spans="16:20" ht="23.25" customHeight="1" x14ac:dyDescent="0.25">
      <c r="P331" s="62"/>
      <c r="Q331" s="62"/>
      <c r="R331" s="62"/>
      <c r="S331" s="62"/>
      <c r="T331" s="62"/>
    </row>
    <row r="332" spans="16:20" ht="23.25" customHeight="1" x14ac:dyDescent="0.25">
      <c r="P332" s="62"/>
      <c r="Q332" s="62"/>
      <c r="R332" s="62"/>
      <c r="S332" s="62"/>
      <c r="T332" s="62"/>
    </row>
    <row r="333" spans="16:20" ht="23.25" customHeight="1" x14ac:dyDescent="0.25">
      <c r="P333" s="62"/>
      <c r="Q333" s="62"/>
      <c r="R333" s="62"/>
      <c r="S333" s="62"/>
      <c r="T333" s="62"/>
    </row>
    <row r="334" spans="16:20" ht="23.25" customHeight="1" x14ac:dyDescent="0.25">
      <c r="P334" s="62"/>
      <c r="Q334" s="62"/>
      <c r="R334" s="62"/>
      <c r="S334" s="62"/>
      <c r="T334" s="62"/>
    </row>
    <row r="335" spans="16:20" ht="23.25" customHeight="1" x14ac:dyDescent="0.25">
      <c r="P335" s="62"/>
      <c r="Q335" s="62"/>
      <c r="R335" s="62"/>
      <c r="S335" s="62"/>
      <c r="T335" s="62"/>
    </row>
    <row r="336" spans="16:20" ht="23.25" customHeight="1" x14ac:dyDescent="0.25">
      <c r="P336" s="62"/>
      <c r="Q336" s="62"/>
      <c r="R336" s="62"/>
      <c r="S336" s="62"/>
      <c r="T336" s="62"/>
    </row>
    <row r="337" spans="16:20" ht="23.25" customHeight="1" x14ac:dyDescent="0.25">
      <c r="P337" s="62"/>
      <c r="Q337" s="62"/>
      <c r="R337" s="62"/>
      <c r="S337" s="62"/>
      <c r="T337" s="62"/>
    </row>
    <row r="338" spans="16:20" ht="23.25" customHeight="1" x14ac:dyDescent="0.25">
      <c r="P338" s="62"/>
      <c r="Q338" s="62"/>
      <c r="R338" s="62"/>
      <c r="S338" s="62"/>
      <c r="T338" s="62"/>
    </row>
    <row r="339" spans="16:20" ht="23.25" customHeight="1" x14ac:dyDescent="0.25">
      <c r="P339" s="62"/>
      <c r="Q339" s="62"/>
      <c r="R339" s="62"/>
      <c r="S339" s="62"/>
      <c r="T339" s="62"/>
    </row>
    <row r="340" spans="16:20" ht="23.25" customHeight="1" x14ac:dyDescent="0.25">
      <c r="P340" s="62"/>
      <c r="Q340" s="62"/>
      <c r="R340" s="62"/>
      <c r="S340" s="62"/>
      <c r="T340" s="62"/>
    </row>
    <row r="341" spans="16:20" ht="23.25" customHeight="1" x14ac:dyDescent="0.25">
      <c r="P341" s="62"/>
      <c r="Q341" s="62"/>
      <c r="R341" s="62"/>
      <c r="S341" s="62"/>
      <c r="T341" s="62"/>
    </row>
    <row r="342" spans="16:20" ht="23.25" customHeight="1" x14ac:dyDescent="0.25">
      <c r="P342" s="62"/>
      <c r="Q342" s="62"/>
      <c r="R342" s="62"/>
      <c r="S342" s="62"/>
      <c r="T342" s="62"/>
    </row>
    <row r="343" spans="16:20" ht="23.25" customHeight="1" x14ac:dyDescent="0.25">
      <c r="P343" s="62"/>
      <c r="Q343" s="62"/>
      <c r="R343" s="62"/>
      <c r="S343" s="62"/>
      <c r="T343" s="62"/>
    </row>
    <row r="344" spans="16:20" ht="23.25" customHeight="1" x14ac:dyDescent="0.25">
      <c r="P344" s="62"/>
      <c r="Q344" s="62"/>
      <c r="R344" s="62"/>
      <c r="S344" s="62"/>
      <c r="T344" s="62"/>
    </row>
  </sheetData>
  <mergeCells count="38">
    <mergeCell ref="T44:T60"/>
    <mergeCell ref="T13:T29"/>
    <mergeCell ref="U14:V28"/>
    <mergeCell ref="P2:S5"/>
    <mergeCell ref="U2:V9"/>
    <mergeCell ref="U10:U11"/>
    <mergeCell ref="V10:V11"/>
    <mergeCell ref="T2:T11"/>
    <mergeCell ref="T36:T43"/>
    <mergeCell ref="T30:T35"/>
    <mergeCell ref="A71:B71"/>
    <mergeCell ref="P10:P11"/>
    <mergeCell ref="Q10:Q11"/>
    <mergeCell ref="R10:R11"/>
    <mergeCell ref="A68:B68"/>
    <mergeCell ref="H6:H11"/>
    <mergeCell ref="I6:O6"/>
    <mergeCell ref="N9:N11"/>
    <mergeCell ref="I7:O7"/>
    <mergeCell ref="J8:O8"/>
    <mergeCell ref="P6:Q6"/>
    <mergeCell ref="L9:L11"/>
    <mergeCell ref="C2:F10"/>
    <mergeCell ref="D41:D43"/>
    <mergeCell ref="D33:D34"/>
    <mergeCell ref="D38:D39"/>
    <mergeCell ref="A1:S1"/>
    <mergeCell ref="A2:A11"/>
    <mergeCell ref="B2:B11"/>
    <mergeCell ref="G2:G11"/>
    <mergeCell ref="H2:O5"/>
    <mergeCell ref="R6:S6"/>
    <mergeCell ref="I8:I11"/>
    <mergeCell ref="J9:J11"/>
    <mergeCell ref="K9:K11"/>
    <mergeCell ref="O9:O11"/>
    <mergeCell ref="M9:M11"/>
    <mergeCell ref="S10:S11"/>
  </mergeCells>
  <phoneticPr fontId="14" type="noConversion"/>
  <pageMargins left="0" right="0" top="0" bottom="0" header="0" footer="0"/>
  <pageSetup paperSize="9" scale="51" fitToHeight="0" orientation="landscape" r:id="rId1"/>
  <rowBreaks count="1" manualBreakCount="1">
    <brk id="4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view="pageBreakPreview" topLeftCell="A10" zoomScale="130" zoomScaleNormal="100" zoomScaleSheetLayoutView="130" workbookViewId="0">
      <selection activeCell="C18" sqref="C18"/>
    </sheetView>
  </sheetViews>
  <sheetFormatPr defaultRowHeight="18" x14ac:dyDescent="0.25"/>
  <cols>
    <col min="1" max="1" width="5.42578125" style="5" customWidth="1"/>
    <col min="2" max="2" width="71.5703125" style="1" customWidth="1"/>
    <col min="3" max="16384" width="9.140625" style="1"/>
  </cols>
  <sheetData>
    <row r="1" spans="1:2" ht="51.75" customHeight="1" x14ac:dyDescent="0.25">
      <c r="A1" s="335" t="s">
        <v>154</v>
      </c>
      <c r="B1" s="335"/>
    </row>
    <row r="2" spans="1:2" x14ac:dyDescent="0.25">
      <c r="A2" s="3" t="s">
        <v>69</v>
      </c>
      <c r="B2" s="2" t="s">
        <v>41</v>
      </c>
    </row>
    <row r="3" spans="1:2" x14ac:dyDescent="0.25">
      <c r="A3" s="4"/>
      <c r="B3" s="179" t="s">
        <v>107</v>
      </c>
    </row>
    <row r="4" spans="1:2" x14ac:dyDescent="0.25">
      <c r="A4" s="180">
        <v>1</v>
      </c>
      <c r="B4" s="181" t="s">
        <v>259</v>
      </c>
    </row>
    <row r="5" spans="1:2" x14ac:dyDescent="0.25">
      <c r="A5" s="180">
        <v>2</v>
      </c>
      <c r="B5" s="181" t="s">
        <v>260</v>
      </c>
    </row>
    <row r="6" spans="1:2" x14ac:dyDescent="0.25">
      <c r="A6" s="180">
        <v>3</v>
      </c>
      <c r="B6" s="181" t="s">
        <v>261</v>
      </c>
    </row>
    <row r="7" spans="1:2" x14ac:dyDescent="0.25">
      <c r="A7" s="180">
        <v>4</v>
      </c>
      <c r="B7" s="181" t="s">
        <v>262</v>
      </c>
    </row>
    <row r="8" spans="1:2" x14ac:dyDescent="0.25">
      <c r="A8" s="180">
        <v>5</v>
      </c>
      <c r="B8" s="181" t="s">
        <v>263</v>
      </c>
    </row>
    <row r="9" spans="1:2" x14ac:dyDescent="0.25">
      <c r="A9" s="180">
        <v>6</v>
      </c>
      <c r="B9" s="181" t="s">
        <v>264</v>
      </c>
    </row>
    <row r="10" spans="1:2" x14ac:dyDescent="0.25">
      <c r="A10" s="180">
        <v>7</v>
      </c>
      <c r="B10" s="181" t="s">
        <v>268</v>
      </c>
    </row>
    <row r="11" spans="1:2" x14ac:dyDescent="0.25">
      <c r="A11" s="180">
        <v>8</v>
      </c>
      <c r="B11" s="181" t="s">
        <v>278</v>
      </c>
    </row>
    <row r="12" spans="1:2" x14ac:dyDescent="0.25">
      <c r="A12" s="180"/>
      <c r="B12" s="182" t="s">
        <v>265</v>
      </c>
    </row>
    <row r="13" spans="1:2" x14ac:dyDescent="0.25">
      <c r="A13" s="180">
        <v>1</v>
      </c>
      <c r="B13" s="219" t="s">
        <v>295</v>
      </c>
    </row>
    <row r="14" spans="1:2" x14ac:dyDescent="0.25">
      <c r="A14" s="180">
        <v>2</v>
      </c>
      <c r="B14" t="s">
        <v>296</v>
      </c>
    </row>
    <row r="15" spans="1:2" x14ac:dyDescent="0.25">
      <c r="A15" s="180">
        <v>3</v>
      </c>
      <c r="B15" s="219" t="s">
        <v>297</v>
      </c>
    </row>
    <row r="16" spans="1:2" x14ac:dyDescent="0.25">
      <c r="A16" s="180"/>
      <c r="B16" s="182" t="s">
        <v>266</v>
      </c>
    </row>
    <row r="17" spans="1:2" x14ac:dyDescent="0.25">
      <c r="A17" s="180">
        <v>1</v>
      </c>
      <c r="B17" s="181" t="s">
        <v>298</v>
      </c>
    </row>
    <row r="18" spans="1:2" ht="36" x14ac:dyDescent="0.25">
      <c r="A18" s="180">
        <v>2</v>
      </c>
      <c r="B18" s="166" t="s">
        <v>299</v>
      </c>
    </row>
    <row r="19" spans="1:2" x14ac:dyDescent="0.25">
      <c r="A19" s="180"/>
      <c r="B19" s="182" t="s">
        <v>73</v>
      </c>
    </row>
    <row r="20" spans="1:2" x14ac:dyDescent="0.25">
      <c r="A20" s="180">
        <v>1</v>
      </c>
      <c r="B20" s="183" t="s">
        <v>108</v>
      </c>
    </row>
    <row r="21" spans="1:2" x14ac:dyDescent="0.25">
      <c r="A21" s="180">
        <v>2</v>
      </c>
      <c r="B21" s="170" t="s">
        <v>267</v>
      </c>
    </row>
    <row r="22" spans="1:2" x14ac:dyDescent="0.25">
      <c r="B22" s="55"/>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topLeftCell="A75" zoomScaleNormal="100" zoomScaleSheetLayoutView="100" workbookViewId="0">
      <selection activeCell="A77" sqref="A77:AB77"/>
    </sheetView>
  </sheetViews>
  <sheetFormatPr defaultColWidth="4.85546875" defaultRowHeight="18" x14ac:dyDescent="0.25"/>
  <cols>
    <col min="1" max="1" width="10.42578125" style="20" customWidth="1"/>
    <col min="2" max="4" width="4.85546875" style="20"/>
    <col min="5" max="11" width="4.85546875" style="5"/>
    <col min="12" max="12" width="5.140625" style="5" bestFit="1" customWidth="1"/>
    <col min="13" max="15" width="4.85546875" style="5"/>
    <col min="16" max="16" width="4" style="5" customWidth="1"/>
    <col min="17" max="17" width="11" style="5" customWidth="1"/>
    <col min="18" max="18" width="8.5703125" style="5" hidden="1" customWidth="1"/>
    <col min="19" max="19" width="5.5703125" style="5" hidden="1" customWidth="1"/>
    <col min="20" max="20" width="1.7109375" style="5" customWidth="1"/>
    <col min="21" max="21" width="14.28515625" style="5" customWidth="1"/>
    <col min="22" max="22" width="18.7109375" style="5" customWidth="1"/>
    <col min="23" max="23" width="13.140625" style="5" customWidth="1"/>
    <col min="24" max="24" width="11.28515625" style="5" customWidth="1"/>
    <col min="25" max="25" width="11.140625" style="5" customWidth="1"/>
    <col min="26" max="26" width="7.7109375" style="5" customWidth="1"/>
    <col min="27" max="27" width="6" style="5" customWidth="1"/>
    <col min="28" max="28" width="7.42578125" style="5" customWidth="1"/>
    <col min="29" max="16384" width="4.85546875" style="5"/>
  </cols>
  <sheetData>
    <row r="1" spans="1:28" s="96" customFormat="1" ht="17.25" customHeight="1" x14ac:dyDescent="0.25">
      <c r="A1" s="362" t="s">
        <v>70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row>
    <row r="2" spans="1:28" s="96" customFormat="1" ht="31.5" customHeight="1" x14ac:dyDescent="0.25">
      <c r="A2" s="363" t="s">
        <v>161</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row>
    <row r="3" spans="1:28" s="96" customFormat="1" ht="16.5" customHeight="1" x14ac:dyDescent="0.25">
      <c r="A3" s="364" t="s">
        <v>272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row>
    <row r="4" spans="1:28" s="96" customFormat="1" ht="33" customHeight="1" x14ac:dyDescent="0.25">
      <c r="A4" s="363" t="s">
        <v>302</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row>
    <row r="5" spans="1:28" s="96" customFormat="1" ht="32.25" customHeight="1" x14ac:dyDescent="0.25">
      <c r="A5" s="364" t="s">
        <v>303</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row>
    <row r="6" spans="1:28" s="96" customFormat="1" ht="15.75" x14ac:dyDescent="0.25">
      <c r="A6" s="366" t="s">
        <v>273</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row>
    <row r="7" spans="1:28" s="96" customFormat="1" ht="32.25" customHeight="1" x14ac:dyDescent="0.25">
      <c r="A7" s="364" t="s">
        <v>157</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row>
    <row r="8" spans="1:28" s="96" customFormat="1" ht="49.5" customHeight="1" x14ac:dyDescent="0.25">
      <c r="A8" s="364" t="s">
        <v>301</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row>
    <row r="9" spans="1:28" s="96" customFormat="1" ht="31.5" customHeight="1" x14ac:dyDescent="0.25">
      <c r="A9" s="338" t="s">
        <v>156</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row>
    <row r="10" spans="1:28" s="96" customFormat="1" ht="31.5" customHeight="1" x14ac:dyDescent="0.25">
      <c r="A10" s="338" t="s">
        <v>269</v>
      </c>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row>
    <row r="11" spans="1:28" s="96" customFormat="1" ht="47.25" customHeight="1" x14ac:dyDescent="0.25">
      <c r="A11" s="338" t="s">
        <v>155</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row>
    <row r="12" spans="1:28" s="96" customFormat="1" ht="33" customHeight="1" x14ac:dyDescent="0.25">
      <c r="A12" s="299" t="s">
        <v>270</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row>
    <row r="13" spans="1:28" s="96" customFormat="1" ht="50.25" customHeight="1" x14ac:dyDescent="0.25">
      <c r="A13" s="299" t="s">
        <v>271</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row>
    <row r="14" spans="1:28" s="338" customFormat="1" ht="15" customHeight="1" x14ac:dyDescent="0.25">
      <c r="A14" s="338" t="s">
        <v>162</v>
      </c>
    </row>
    <row r="15" spans="1:28" s="97" customFormat="1" ht="22.5" customHeight="1" x14ac:dyDescent="0.25">
      <c r="A15" s="352" t="s">
        <v>163</v>
      </c>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row>
    <row r="16" spans="1:28" s="96" customFormat="1" ht="21" customHeight="1" x14ac:dyDescent="0.25">
      <c r="A16" s="365" t="s">
        <v>219</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row>
    <row r="17" spans="1:28" s="98" customFormat="1" ht="20.25" customHeight="1" x14ac:dyDescent="0.25">
      <c r="A17" s="365" t="s">
        <v>220</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row>
    <row r="18" spans="1:28" s="97" customFormat="1" ht="18" customHeight="1" x14ac:dyDescent="0.25">
      <c r="A18" s="352" t="s">
        <v>184</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row>
    <row r="19" spans="1:28" s="96" customFormat="1" ht="63.75" customHeight="1" x14ac:dyDescent="0.25">
      <c r="A19" s="338" t="s">
        <v>224</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row>
    <row r="20" spans="1:28" s="97" customFormat="1" ht="16.5" customHeight="1" x14ac:dyDescent="0.25">
      <c r="A20" s="352" t="s">
        <v>158</v>
      </c>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row>
    <row r="21" spans="1:28" s="96" customFormat="1" ht="31.5" customHeight="1" x14ac:dyDescent="0.25">
      <c r="A21" s="338" t="s">
        <v>305</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row>
    <row r="22" spans="1:28" s="96" customFormat="1" ht="16.5" customHeight="1" x14ac:dyDescent="0.25">
      <c r="A22" s="352" t="s">
        <v>159</v>
      </c>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row>
    <row r="23" spans="1:28" s="96" customFormat="1" ht="80.25" customHeight="1" x14ac:dyDescent="0.25">
      <c r="A23" s="338" t="s">
        <v>304</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row>
    <row r="24" spans="1:28" s="97" customFormat="1" ht="18.75" customHeight="1" x14ac:dyDescent="0.25">
      <c r="A24" s="352" t="s">
        <v>160</v>
      </c>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row>
    <row r="25" spans="1:28" s="96" customFormat="1" ht="48.75" customHeight="1" x14ac:dyDescent="0.25">
      <c r="A25" s="338" t="s">
        <v>274</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row>
    <row r="26" spans="1:28" s="96" customFormat="1" ht="142.5" customHeight="1" x14ac:dyDescent="0.25">
      <c r="A26" s="338" t="s">
        <v>185</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row>
    <row r="27" spans="1:28" s="99" customFormat="1" ht="18" customHeight="1" x14ac:dyDescent="0.25">
      <c r="A27" s="376" t="s">
        <v>164</v>
      </c>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row>
    <row r="28" spans="1:28" s="99" customFormat="1" ht="17.25" customHeight="1" x14ac:dyDescent="0.25">
      <c r="A28" s="377" t="s">
        <v>165</v>
      </c>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row>
    <row r="29" spans="1:28" s="99" customFormat="1" ht="54" customHeight="1" x14ac:dyDescent="0.25">
      <c r="A29" s="299" t="s">
        <v>222</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row>
    <row r="30" spans="1:28" s="99" customFormat="1" ht="62.25" customHeight="1" x14ac:dyDescent="0.25">
      <c r="A30" s="299" t="s">
        <v>225</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row>
    <row r="31" spans="1:28" s="96" customFormat="1" ht="65.25" customHeight="1" x14ac:dyDescent="0.25">
      <c r="A31" s="338" t="s">
        <v>223</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row>
    <row r="32" spans="1:28" s="97" customFormat="1" ht="16.5" customHeight="1" x14ac:dyDescent="0.25">
      <c r="A32" s="352" t="s">
        <v>166</v>
      </c>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row>
    <row r="33" spans="1:28" s="96" customFormat="1" ht="111.75" customHeight="1" x14ac:dyDescent="0.25">
      <c r="A33" s="353" t="s">
        <v>307</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row>
    <row r="34" spans="1:28" s="100" customFormat="1" ht="18" customHeight="1" x14ac:dyDescent="0.25">
      <c r="A34" s="352" t="s">
        <v>71</v>
      </c>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row>
    <row r="35" spans="1:28" s="100" customFormat="1" ht="48" customHeight="1" x14ac:dyDescent="0.25">
      <c r="A35" s="338" t="s">
        <v>88</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row>
    <row r="36" spans="1:28" s="100" customFormat="1" ht="207" customHeight="1" x14ac:dyDescent="0.25">
      <c r="A36" s="338" t="s">
        <v>306</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row>
    <row r="37" spans="1:28" s="100" customFormat="1" ht="50.25" customHeight="1" x14ac:dyDescent="0.25">
      <c r="A37" s="338" t="s">
        <v>221</v>
      </c>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row>
    <row r="38" spans="1:28" s="100" customFormat="1" ht="18" customHeight="1" x14ac:dyDescent="0.25">
      <c r="A38" s="352" t="s">
        <v>72</v>
      </c>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row>
    <row r="39" spans="1:28" s="100" customFormat="1" ht="28.5" customHeight="1" x14ac:dyDescent="0.25">
      <c r="A39" s="337" t="s">
        <v>218</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row>
    <row r="40" spans="1:28" s="100" customFormat="1" ht="24" customHeight="1" x14ac:dyDescent="0.25">
      <c r="A40" s="361" t="s">
        <v>89</v>
      </c>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row>
    <row r="41" spans="1:28" s="100" customFormat="1" ht="98.25" customHeight="1" x14ac:dyDescent="0.25">
      <c r="A41" s="338" t="s">
        <v>337</v>
      </c>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row>
    <row r="42" spans="1:28" s="100" customFormat="1" ht="20.25" customHeight="1" x14ac:dyDescent="0.25">
      <c r="A42" s="381" t="s">
        <v>171</v>
      </c>
      <c r="B42" s="382"/>
      <c r="C42" s="382"/>
      <c r="D42" s="382"/>
      <c r="E42" s="382"/>
      <c r="F42" s="382"/>
      <c r="G42" s="382"/>
      <c r="H42" s="382"/>
      <c r="I42" s="382"/>
      <c r="J42" s="382"/>
      <c r="K42" s="382"/>
      <c r="L42" s="382"/>
      <c r="M42" s="382"/>
      <c r="N42" s="382"/>
      <c r="O42" s="382"/>
      <c r="P42" s="383"/>
      <c r="Q42" s="360" t="s">
        <v>90</v>
      </c>
      <c r="R42" s="360"/>
      <c r="S42" s="360"/>
      <c r="T42" s="360"/>
      <c r="U42" s="360"/>
      <c r="V42" s="360"/>
      <c r="W42" s="360"/>
      <c r="X42" s="360"/>
      <c r="Y42" s="360"/>
      <c r="Z42" s="360"/>
      <c r="AA42" s="360"/>
      <c r="AB42" s="360"/>
    </row>
    <row r="43" spans="1:28" s="100" customFormat="1" ht="20.25" customHeight="1" x14ac:dyDescent="0.25">
      <c r="A43" s="384"/>
      <c r="B43" s="385"/>
      <c r="C43" s="385"/>
      <c r="D43" s="385"/>
      <c r="E43" s="385"/>
      <c r="F43" s="385"/>
      <c r="G43" s="385"/>
      <c r="H43" s="385"/>
      <c r="I43" s="385"/>
      <c r="J43" s="385"/>
      <c r="K43" s="385"/>
      <c r="L43" s="385"/>
      <c r="M43" s="385"/>
      <c r="N43" s="385"/>
      <c r="O43" s="385"/>
      <c r="P43" s="386"/>
      <c r="Q43" s="379" t="s">
        <v>91</v>
      </c>
      <c r="R43" s="379"/>
      <c r="S43" s="379"/>
      <c r="T43" s="379"/>
      <c r="U43" s="379"/>
      <c r="V43" s="373" t="s">
        <v>92</v>
      </c>
      <c r="W43" s="373"/>
      <c r="X43" s="373"/>
      <c r="Y43" s="373"/>
      <c r="Z43" s="373"/>
      <c r="AA43" s="373"/>
      <c r="AB43" s="373"/>
    </row>
    <row r="44" spans="1:28" s="100" customFormat="1" ht="16.5" customHeight="1" x14ac:dyDescent="0.25">
      <c r="A44" s="387"/>
      <c r="B44" s="388"/>
      <c r="C44" s="388"/>
      <c r="D44" s="388"/>
      <c r="E44" s="388"/>
      <c r="F44" s="388"/>
      <c r="G44" s="388"/>
      <c r="H44" s="388"/>
      <c r="I44" s="388"/>
      <c r="J44" s="388"/>
      <c r="K44" s="388"/>
      <c r="L44" s="388"/>
      <c r="M44" s="388"/>
      <c r="N44" s="388"/>
      <c r="O44" s="388"/>
      <c r="P44" s="389"/>
      <c r="Q44" s="379"/>
      <c r="R44" s="379"/>
      <c r="S44" s="379"/>
      <c r="T44" s="379"/>
      <c r="U44" s="379"/>
      <c r="V44" s="95" t="s">
        <v>170</v>
      </c>
      <c r="W44" s="374" t="s">
        <v>169</v>
      </c>
      <c r="X44" s="374"/>
      <c r="Y44" s="360" t="s">
        <v>168</v>
      </c>
      <c r="Z44" s="360"/>
      <c r="AA44" s="360"/>
      <c r="AB44" s="360"/>
    </row>
    <row r="45" spans="1:28" s="100" customFormat="1" ht="17.25" customHeight="1" x14ac:dyDescent="0.25">
      <c r="A45" s="398" t="s">
        <v>173</v>
      </c>
      <c r="B45" s="399"/>
      <c r="C45" s="399"/>
      <c r="D45" s="399"/>
      <c r="E45" s="399"/>
      <c r="F45" s="399"/>
      <c r="G45" s="399"/>
      <c r="H45" s="399"/>
      <c r="I45" s="399"/>
      <c r="J45" s="399"/>
      <c r="K45" s="399"/>
      <c r="L45" s="399"/>
      <c r="M45" s="399"/>
      <c r="N45" s="399"/>
      <c r="O45" s="399"/>
      <c r="P45" s="400"/>
      <c r="Q45" s="294" t="s">
        <v>310</v>
      </c>
      <c r="R45" s="294"/>
      <c r="S45" s="294"/>
      <c r="T45" s="294"/>
      <c r="U45" s="294"/>
      <c r="V45" s="378">
        <v>1440</v>
      </c>
      <c r="W45" s="410">
        <f>W46+W47+W48</f>
        <v>972</v>
      </c>
      <c r="X45" s="411"/>
      <c r="Y45" s="394">
        <f>Y46+Y47+Y48</f>
        <v>468</v>
      </c>
      <c r="Z45" s="395"/>
      <c r="AA45" s="395"/>
      <c r="AB45" s="395"/>
    </row>
    <row r="46" spans="1:28" s="100" customFormat="1" ht="16.5" customHeight="1" x14ac:dyDescent="0.25">
      <c r="A46" s="348" t="s">
        <v>167</v>
      </c>
      <c r="B46" s="348"/>
      <c r="C46" s="348"/>
      <c r="D46" s="348"/>
      <c r="E46" s="348"/>
      <c r="F46" s="348"/>
      <c r="G46" s="348"/>
      <c r="H46" s="348"/>
      <c r="I46" s="348"/>
      <c r="J46" s="348"/>
      <c r="K46" s="348"/>
      <c r="L46" s="348"/>
      <c r="M46" s="348"/>
      <c r="N46" s="348"/>
      <c r="O46" s="348"/>
      <c r="P46" s="348"/>
      <c r="Q46" s="294"/>
      <c r="R46" s="294"/>
      <c r="S46" s="294"/>
      <c r="T46" s="294"/>
      <c r="U46" s="294"/>
      <c r="V46" s="378"/>
      <c r="W46" s="390">
        <v>183</v>
      </c>
      <c r="X46" s="390"/>
      <c r="Y46" s="409">
        <v>0</v>
      </c>
      <c r="Z46" s="409"/>
      <c r="AA46" s="409"/>
      <c r="AB46" s="409"/>
    </row>
    <row r="47" spans="1:28" s="100" customFormat="1" ht="18" customHeight="1" x14ac:dyDescent="0.25">
      <c r="A47" s="348" t="s">
        <v>93</v>
      </c>
      <c r="B47" s="348"/>
      <c r="C47" s="348"/>
      <c r="D47" s="348"/>
      <c r="E47" s="348"/>
      <c r="F47" s="348"/>
      <c r="G47" s="348"/>
      <c r="H47" s="348"/>
      <c r="I47" s="348"/>
      <c r="J47" s="348"/>
      <c r="K47" s="348"/>
      <c r="L47" s="348"/>
      <c r="M47" s="348"/>
      <c r="N47" s="348"/>
      <c r="O47" s="348"/>
      <c r="P47" s="348"/>
      <c r="Q47" s="294"/>
      <c r="R47" s="294"/>
      <c r="S47" s="294"/>
      <c r="T47" s="294"/>
      <c r="U47" s="294"/>
      <c r="V47" s="378"/>
      <c r="W47" s="375">
        <v>166</v>
      </c>
      <c r="X47" s="375"/>
      <c r="Y47" s="391">
        <v>102</v>
      </c>
      <c r="Z47" s="392"/>
      <c r="AA47" s="392"/>
      <c r="AB47" s="393"/>
    </row>
    <row r="48" spans="1:28" s="100" customFormat="1" ht="16.5" customHeight="1" x14ac:dyDescent="0.25">
      <c r="A48" s="396" t="s">
        <v>31</v>
      </c>
      <c r="B48" s="396"/>
      <c r="C48" s="396"/>
      <c r="D48" s="396"/>
      <c r="E48" s="396"/>
      <c r="F48" s="396"/>
      <c r="G48" s="396"/>
      <c r="H48" s="396"/>
      <c r="I48" s="396"/>
      <c r="J48" s="396"/>
      <c r="K48" s="396"/>
      <c r="L48" s="396"/>
      <c r="M48" s="396"/>
      <c r="N48" s="396"/>
      <c r="O48" s="396"/>
      <c r="P48" s="396"/>
      <c r="Q48" s="294"/>
      <c r="R48" s="294"/>
      <c r="S48" s="294"/>
      <c r="T48" s="294"/>
      <c r="U48" s="294"/>
      <c r="V48" s="378"/>
      <c r="W48" s="375">
        <v>623</v>
      </c>
      <c r="X48" s="375"/>
      <c r="Y48" s="391">
        <v>366</v>
      </c>
      <c r="Z48" s="392"/>
      <c r="AA48" s="392"/>
      <c r="AB48" s="393"/>
    </row>
    <row r="49" spans="1:28" s="100" customFormat="1" ht="18" customHeight="1" x14ac:dyDescent="0.25">
      <c r="A49" s="412" t="s">
        <v>172</v>
      </c>
      <c r="B49" s="413"/>
      <c r="C49" s="413"/>
      <c r="D49" s="413"/>
      <c r="E49" s="413"/>
      <c r="F49" s="413"/>
      <c r="G49" s="413"/>
      <c r="H49" s="413"/>
      <c r="I49" s="413"/>
      <c r="J49" s="413"/>
      <c r="K49" s="413"/>
      <c r="L49" s="413"/>
      <c r="M49" s="413"/>
      <c r="N49" s="413"/>
      <c r="O49" s="413"/>
      <c r="P49" s="414"/>
      <c r="Q49" s="294" t="s">
        <v>311</v>
      </c>
      <c r="R49" s="294"/>
      <c r="S49" s="294"/>
      <c r="T49" s="294"/>
      <c r="U49" s="294"/>
      <c r="V49" s="101"/>
      <c r="W49" s="397"/>
      <c r="X49" s="397"/>
      <c r="Y49" s="360"/>
      <c r="Z49" s="360"/>
      <c r="AA49" s="360"/>
      <c r="AB49" s="360"/>
    </row>
    <row r="50" spans="1:28" s="100" customFormat="1" ht="17.25" customHeight="1" x14ac:dyDescent="0.25">
      <c r="A50" s="339" t="s">
        <v>93</v>
      </c>
      <c r="B50" s="339"/>
      <c r="C50" s="339"/>
      <c r="D50" s="339"/>
      <c r="E50" s="339"/>
      <c r="F50" s="339"/>
      <c r="G50" s="339"/>
      <c r="H50" s="339"/>
      <c r="I50" s="339"/>
      <c r="J50" s="339"/>
      <c r="K50" s="339"/>
      <c r="L50" s="339"/>
      <c r="M50" s="339"/>
      <c r="N50" s="339"/>
      <c r="O50" s="339"/>
      <c r="P50" s="339"/>
      <c r="Q50" s="398" t="s">
        <v>328</v>
      </c>
      <c r="R50" s="401"/>
      <c r="S50" s="401"/>
      <c r="T50" s="401"/>
      <c r="U50" s="401"/>
      <c r="V50" s="401"/>
      <c r="W50" s="401"/>
      <c r="X50" s="401"/>
      <c r="Y50" s="401"/>
      <c r="Z50" s="401"/>
      <c r="AA50" s="401"/>
      <c r="AB50" s="402"/>
    </row>
    <row r="51" spans="1:28" s="100" customFormat="1" ht="49.5" customHeight="1" x14ac:dyDescent="0.25">
      <c r="A51" s="73" t="s">
        <v>242</v>
      </c>
      <c r="B51" s="408" t="s">
        <v>116</v>
      </c>
      <c r="C51" s="408"/>
      <c r="D51" s="408"/>
      <c r="E51" s="408"/>
      <c r="F51" s="408"/>
      <c r="G51" s="408"/>
      <c r="H51" s="408"/>
      <c r="I51" s="408"/>
      <c r="J51" s="408"/>
      <c r="K51" s="408"/>
      <c r="L51" s="408"/>
      <c r="M51" s="408"/>
      <c r="N51" s="408"/>
      <c r="O51" s="408"/>
      <c r="P51" s="408"/>
      <c r="Q51" s="405" t="s">
        <v>326</v>
      </c>
      <c r="R51" s="404"/>
      <c r="S51" s="404"/>
      <c r="T51" s="404"/>
      <c r="U51" s="404"/>
      <c r="V51" s="404"/>
      <c r="W51" s="404"/>
      <c r="X51" s="404"/>
      <c r="Y51" s="404"/>
      <c r="Z51" s="404"/>
      <c r="AA51" s="406"/>
      <c r="AB51" s="229">
        <v>34</v>
      </c>
    </row>
    <row r="52" spans="1:28" s="159" customFormat="1" ht="45.75" customHeight="1" x14ac:dyDescent="0.25">
      <c r="A52" s="73" t="s">
        <v>243</v>
      </c>
      <c r="B52" s="408" t="s">
        <v>275</v>
      </c>
      <c r="C52" s="408"/>
      <c r="D52" s="408"/>
      <c r="E52" s="408"/>
      <c r="F52" s="408"/>
      <c r="G52" s="408"/>
      <c r="H52" s="408"/>
      <c r="I52" s="408"/>
      <c r="J52" s="408"/>
      <c r="K52" s="408"/>
      <c r="L52" s="408"/>
      <c r="M52" s="408"/>
      <c r="N52" s="408"/>
      <c r="O52" s="408"/>
      <c r="P52" s="408"/>
      <c r="Q52" s="405" t="s">
        <v>327</v>
      </c>
      <c r="R52" s="404"/>
      <c r="S52" s="404"/>
      <c r="T52" s="404"/>
      <c r="U52" s="404"/>
      <c r="V52" s="404"/>
      <c r="W52" s="404"/>
      <c r="X52" s="404"/>
      <c r="Y52" s="404"/>
      <c r="Z52" s="404"/>
      <c r="AA52" s="406"/>
      <c r="AB52" s="229">
        <v>34</v>
      </c>
    </row>
    <row r="53" spans="1:28" s="100" customFormat="1" ht="31.5" customHeight="1" x14ac:dyDescent="0.25">
      <c r="A53" s="73" t="s">
        <v>244</v>
      </c>
      <c r="B53" s="407" t="s">
        <v>174</v>
      </c>
      <c r="C53" s="407"/>
      <c r="D53" s="407"/>
      <c r="E53" s="407"/>
      <c r="F53" s="407"/>
      <c r="G53" s="407"/>
      <c r="H53" s="407"/>
      <c r="I53" s="407"/>
      <c r="J53" s="407"/>
      <c r="K53" s="407"/>
      <c r="L53" s="407"/>
      <c r="M53" s="407"/>
      <c r="N53" s="407"/>
      <c r="O53" s="407"/>
      <c r="P53" s="407"/>
      <c r="Q53" s="405" t="s">
        <v>329</v>
      </c>
      <c r="R53" s="404"/>
      <c r="S53" s="404"/>
      <c r="T53" s="404"/>
      <c r="U53" s="404"/>
      <c r="V53" s="404"/>
      <c r="W53" s="404"/>
      <c r="X53" s="404"/>
      <c r="Y53" s="404"/>
      <c r="Z53" s="404"/>
      <c r="AA53" s="406"/>
      <c r="AB53" s="229">
        <v>34</v>
      </c>
    </row>
    <row r="54" spans="1:28" s="223" customFormat="1" ht="18.75" customHeight="1" x14ac:dyDescent="0.25">
      <c r="A54" s="339" t="s">
        <v>31</v>
      </c>
      <c r="B54" s="339"/>
      <c r="C54" s="339"/>
      <c r="D54" s="339"/>
      <c r="E54" s="339"/>
      <c r="F54" s="339"/>
      <c r="G54" s="339"/>
      <c r="H54" s="339"/>
      <c r="I54" s="339"/>
      <c r="J54" s="339"/>
      <c r="K54" s="339"/>
      <c r="L54" s="339"/>
      <c r="M54" s="339"/>
      <c r="N54" s="339"/>
      <c r="O54" s="339"/>
      <c r="P54" s="339"/>
      <c r="Q54" s="398" t="s">
        <v>328</v>
      </c>
      <c r="R54" s="401"/>
      <c r="S54" s="401"/>
      <c r="T54" s="401"/>
      <c r="U54" s="401"/>
      <c r="V54" s="401"/>
      <c r="W54" s="401"/>
      <c r="X54" s="401"/>
      <c r="Y54" s="401"/>
      <c r="Z54" s="401"/>
      <c r="AA54" s="401"/>
      <c r="AB54" s="402"/>
    </row>
    <row r="55" spans="1:28" s="223" customFormat="1" ht="30" customHeight="1" x14ac:dyDescent="0.25">
      <c r="A55" s="231" t="s">
        <v>314</v>
      </c>
      <c r="B55" s="405" t="s">
        <v>330</v>
      </c>
      <c r="C55" s="404"/>
      <c r="D55" s="404"/>
      <c r="E55" s="404"/>
      <c r="F55" s="404"/>
      <c r="G55" s="404"/>
      <c r="H55" s="404"/>
      <c r="I55" s="404"/>
      <c r="J55" s="404"/>
      <c r="K55" s="404"/>
      <c r="L55" s="404"/>
      <c r="M55" s="404"/>
      <c r="N55" s="404"/>
      <c r="O55" s="404"/>
      <c r="P55" s="406"/>
      <c r="Q55" s="398"/>
      <c r="R55" s="399"/>
      <c r="S55" s="399"/>
      <c r="T55" s="399"/>
      <c r="U55" s="399"/>
      <c r="V55" s="399"/>
      <c r="W55" s="399"/>
      <c r="X55" s="399"/>
      <c r="Y55" s="399"/>
      <c r="Z55" s="399"/>
      <c r="AA55" s="399"/>
      <c r="AB55" s="230">
        <v>215</v>
      </c>
    </row>
    <row r="56" spans="1:28" s="223" customFormat="1" ht="144" customHeight="1" x14ac:dyDescent="0.25">
      <c r="A56" s="228" t="s">
        <v>334</v>
      </c>
      <c r="B56" s="403" t="s">
        <v>331</v>
      </c>
      <c r="C56" s="403"/>
      <c r="D56" s="403"/>
      <c r="E56" s="403"/>
      <c r="F56" s="403"/>
      <c r="G56" s="403"/>
      <c r="H56" s="403"/>
      <c r="I56" s="403"/>
      <c r="J56" s="403"/>
      <c r="K56" s="403"/>
      <c r="L56" s="403"/>
      <c r="M56" s="403"/>
      <c r="N56" s="403"/>
      <c r="O56" s="403"/>
      <c r="P56" s="403"/>
      <c r="Q56" s="404" t="s">
        <v>335</v>
      </c>
      <c r="R56" s="404"/>
      <c r="S56" s="404"/>
      <c r="T56" s="404"/>
      <c r="U56" s="404"/>
      <c r="V56" s="404"/>
      <c r="W56" s="404"/>
      <c r="X56" s="404"/>
      <c r="Y56" s="404"/>
      <c r="Z56" s="404"/>
      <c r="AA56" s="404"/>
      <c r="AB56" s="222">
        <v>215</v>
      </c>
    </row>
    <row r="57" spans="1:28" s="100" customFormat="1" ht="21" customHeight="1" x14ac:dyDescent="0.25">
      <c r="A57" s="357" t="s">
        <v>176</v>
      </c>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9"/>
    </row>
    <row r="58" spans="1:28" s="100" customFormat="1" ht="21" customHeight="1" x14ac:dyDescent="0.25">
      <c r="A58" s="355" t="s">
        <v>182</v>
      </c>
      <c r="B58" s="355"/>
      <c r="C58" s="355"/>
      <c r="D58" s="355"/>
      <c r="E58" s="355"/>
      <c r="F58" s="355"/>
      <c r="G58" s="355"/>
      <c r="H58" s="355"/>
      <c r="I58" s="355"/>
      <c r="J58" s="355"/>
      <c r="K58" s="355"/>
      <c r="L58" s="355"/>
      <c r="M58" s="355"/>
      <c r="N58" s="355"/>
      <c r="O58" s="355"/>
      <c r="P58" s="355"/>
      <c r="Q58" s="355" t="s">
        <v>177</v>
      </c>
      <c r="R58" s="355"/>
      <c r="S58" s="355"/>
      <c r="T58" s="355"/>
      <c r="U58" s="355"/>
      <c r="V58" s="355" t="s">
        <v>178</v>
      </c>
      <c r="W58" s="355"/>
      <c r="X58" s="355"/>
      <c r="Y58" s="355"/>
      <c r="Z58" s="355"/>
      <c r="AA58" s="355"/>
      <c r="AB58" s="355"/>
    </row>
    <row r="59" spans="1:28" s="100" customFormat="1" ht="21" customHeight="1" x14ac:dyDescent="0.25">
      <c r="A59" s="355"/>
      <c r="B59" s="355"/>
      <c r="C59" s="355"/>
      <c r="D59" s="355"/>
      <c r="E59" s="355"/>
      <c r="F59" s="355"/>
      <c r="G59" s="355"/>
      <c r="H59" s="355"/>
      <c r="I59" s="355"/>
      <c r="J59" s="355"/>
      <c r="K59" s="355"/>
      <c r="L59" s="355"/>
      <c r="M59" s="355"/>
      <c r="N59" s="355"/>
      <c r="O59" s="355"/>
      <c r="P59" s="355"/>
      <c r="Q59" s="355"/>
      <c r="R59" s="355"/>
      <c r="S59" s="355"/>
      <c r="T59" s="355"/>
      <c r="U59" s="355"/>
      <c r="V59" s="355" t="s">
        <v>169</v>
      </c>
      <c r="W59" s="355"/>
      <c r="X59" s="355"/>
      <c r="Y59" s="355" t="s">
        <v>168</v>
      </c>
      <c r="Z59" s="355"/>
      <c r="AA59" s="355"/>
      <c r="AB59" s="355"/>
    </row>
    <row r="60" spans="1:28" s="100" customFormat="1" ht="15.75" customHeight="1" x14ac:dyDescent="0.25">
      <c r="A60" s="339" t="s">
        <v>179</v>
      </c>
      <c r="B60" s="339"/>
      <c r="C60" s="339"/>
      <c r="D60" s="339"/>
      <c r="E60" s="339"/>
      <c r="F60" s="339"/>
      <c r="G60" s="339"/>
      <c r="H60" s="339"/>
      <c r="I60" s="339"/>
      <c r="J60" s="339"/>
      <c r="K60" s="339"/>
      <c r="L60" s="339"/>
      <c r="M60" s="339"/>
      <c r="N60" s="339"/>
      <c r="O60" s="339"/>
      <c r="P60" s="339"/>
      <c r="Q60" s="356">
        <v>1476</v>
      </c>
      <c r="R60" s="356"/>
      <c r="S60" s="356"/>
      <c r="T60" s="356"/>
      <c r="U60" s="356"/>
      <c r="V60" s="336">
        <v>1476</v>
      </c>
      <c r="W60" s="336"/>
      <c r="X60" s="336"/>
      <c r="Y60" s="340">
        <v>0</v>
      </c>
      <c r="Z60" s="340"/>
      <c r="AA60" s="340"/>
      <c r="AB60" s="340"/>
    </row>
    <row r="61" spans="1:28" s="100" customFormat="1" ht="18" customHeight="1" x14ac:dyDescent="0.25">
      <c r="A61" s="354" t="s">
        <v>173</v>
      </c>
      <c r="B61" s="354"/>
      <c r="C61" s="354"/>
      <c r="D61" s="354"/>
      <c r="E61" s="354"/>
      <c r="F61" s="354"/>
      <c r="G61" s="354"/>
      <c r="H61" s="354"/>
      <c r="I61" s="354"/>
      <c r="J61" s="354"/>
      <c r="K61" s="354"/>
      <c r="L61" s="354"/>
      <c r="M61" s="354"/>
      <c r="N61" s="354"/>
      <c r="O61" s="354"/>
      <c r="P61" s="354"/>
      <c r="Q61" s="356">
        <v>1440</v>
      </c>
      <c r="R61" s="356"/>
      <c r="S61" s="356"/>
      <c r="T61" s="356"/>
      <c r="U61" s="356"/>
      <c r="V61" s="336">
        <v>972</v>
      </c>
      <c r="W61" s="336"/>
      <c r="X61" s="336"/>
      <c r="Y61" s="340">
        <v>468</v>
      </c>
      <c r="Z61" s="340"/>
      <c r="AA61" s="340"/>
      <c r="AB61" s="340"/>
    </row>
    <row r="62" spans="1:28" s="100" customFormat="1" ht="17.25" customHeight="1" x14ac:dyDescent="0.25">
      <c r="A62" s="339" t="s">
        <v>180</v>
      </c>
      <c r="B62" s="339"/>
      <c r="C62" s="339"/>
      <c r="D62" s="339"/>
      <c r="E62" s="339"/>
      <c r="F62" s="339"/>
      <c r="G62" s="339"/>
      <c r="H62" s="339"/>
      <c r="I62" s="339"/>
      <c r="J62" s="339"/>
      <c r="K62" s="339"/>
      <c r="L62" s="339"/>
      <c r="M62" s="339"/>
      <c r="N62" s="339"/>
      <c r="O62" s="339"/>
      <c r="P62" s="339"/>
      <c r="Q62" s="342">
        <v>36</v>
      </c>
      <c r="R62" s="343"/>
      <c r="S62" s="343"/>
      <c r="T62" s="343"/>
      <c r="U62" s="344"/>
      <c r="V62" s="336">
        <v>36</v>
      </c>
      <c r="W62" s="336"/>
      <c r="X62" s="336"/>
      <c r="Y62" s="340">
        <v>0</v>
      </c>
      <c r="Z62" s="340"/>
      <c r="AA62" s="340"/>
      <c r="AB62" s="340"/>
    </row>
    <row r="63" spans="1:28" s="100" customFormat="1" ht="18" customHeight="1" x14ac:dyDescent="0.25">
      <c r="A63" s="339" t="s">
        <v>181</v>
      </c>
      <c r="B63" s="339"/>
      <c r="C63" s="339"/>
      <c r="D63" s="339"/>
      <c r="E63" s="339"/>
      <c r="F63" s="339"/>
      <c r="G63" s="339"/>
      <c r="H63" s="339"/>
      <c r="I63" s="339"/>
      <c r="J63" s="339"/>
      <c r="K63" s="339"/>
      <c r="L63" s="339"/>
      <c r="M63" s="339"/>
      <c r="N63" s="339"/>
      <c r="O63" s="339"/>
      <c r="P63" s="339"/>
      <c r="Q63" s="345">
        <f>Q60+Q61+Q62</f>
        <v>2952</v>
      </c>
      <c r="R63" s="346"/>
      <c r="S63" s="346"/>
      <c r="T63" s="346"/>
      <c r="U63" s="347"/>
      <c r="V63" s="341">
        <f>V60+V61+Y61+V62</f>
        <v>2952</v>
      </c>
      <c r="W63" s="341"/>
      <c r="X63" s="341"/>
      <c r="Y63" s="341"/>
      <c r="Z63" s="341"/>
      <c r="AA63" s="341"/>
      <c r="AB63" s="341"/>
    </row>
    <row r="64" spans="1:28" s="223" customFormat="1" ht="31.5" customHeight="1" x14ac:dyDescent="0.25">
      <c r="A64" s="348" t="s">
        <v>338</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row>
    <row r="65" spans="1:28" s="100" customFormat="1" ht="27" customHeight="1" x14ac:dyDescent="0.25">
      <c r="A65" s="337" t="s">
        <v>227</v>
      </c>
      <c r="B65" s="337"/>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row>
    <row r="66" spans="1:28" s="100" customFormat="1" ht="20.25" customHeight="1" x14ac:dyDescent="0.25">
      <c r="A66" s="352" t="s">
        <v>216</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row>
    <row r="67" spans="1:28" s="100" customFormat="1" ht="33.75" customHeight="1" x14ac:dyDescent="0.25">
      <c r="A67" s="338" t="s">
        <v>175</v>
      </c>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row>
    <row r="68" spans="1:28" s="100" customFormat="1" ht="35.25" customHeight="1" x14ac:dyDescent="0.25">
      <c r="A68" s="352" t="s">
        <v>217</v>
      </c>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row>
    <row r="69" spans="1:28" s="100" customFormat="1" ht="98.25" customHeight="1" x14ac:dyDescent="0.25">
      <c r="A69" s="338" t="s">
        <v>277</v>
      </c>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row>
    <row r="70" spans="1:28" s="100" customFormat="1" ht="18.75" customHeight="1" x14ac:dyDescent="0.25">
      <c r="A70" s="338" t="s">
        <v>319</v>
      </c>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row>
    <row r="71" spans="1:28" s="100" customFormat="1" ht="33" customHeight="1" x14ac:dyDescent="0.25">
      <c r="A71" s="338" t="s">
        <v>320</v>
      </c>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row>
    <row r="72" spans="1:28" s="100" customFormat="1" ht="33.75" customHeight="1" x14ac:dyDescent="0.25">
      <c r="A72" s="338" t="s">
        <v>308</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row>
    <row r="73" spans="1:28" s="100" customFormat="1" ht="32.25" customHeight="1" x14ac:dyDescent="0.25">
      <c r="A73" s="352" t="s">
        <v>226</v>
      </c>
      <c r="B73" s="352"/>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row>
    <row r="74" spans="1:28" s="102" customFormat="1" ht="33.75" customHeight="1" x14ac:dyDescent="0.25">
      <c r="A74" s="338" t="s">
        <v>321</v>
      </c>
      <c r="B74" s="338"/>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row>
    <row r="75" spans="1:28" s="102" customFormat="1" ht="14.25" customHeight="1" x14ac:dyDescent="0.25">
      <c r="A75" s="337" t="s">
        <v>201</v>
      </c>
      <c r="B75" s="337"/>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row>
    <row r="76" spans="1:28" s="100" customFormat="1" ht="18.75" customHeight="1" x14ac:dyDescent="0.25">
      <c r="A76" s="368" t="s">
        <v>183</v>
      </c>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row>
    <row r="77" spans="1:28" s="100" customFormat="1" ht="33.75" customHeight="1" x14ac:dyDescent="0.25">
      <c r="A77" s="349" t="s">
        <v>309</v>
      </c>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row>
    <row r="78" spans="1:28" s="100" customFormat="1" ht="30" customHeight="1" x14ac:dyDescent="0.25">
      <c r="A78" s="349" t="s">
        <v>203</v>
      </c>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row>
    <row r="79" spans="1:28" s="100" customFormat="1" ht="30.75" customHeight="1" x14ac:dyDescent="0.25">
      <c r="A79" s="372" t="s">
        <v>276</v>
      </c>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row>
    <row r="80" spans="1:28" s="100" customFormat="1" ht="36" customHeight="1" x14ac:dyDescent="0.25">
      <c r="A80" s="349" t="s">
        <v>204</v>
      </c>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row>
    <row r="81" spans="1:28" s="100" customFormat="1" ht="22.5" customHeight="1" x14ac:dyDescent="0.25">
      <c r="A81" s="349" t="s">
        <v>286</v>
      </c>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row>
    <row r="82" spans="1:28" s="100" customFormat="1" ht="60.75" customHeight="1" x14ac:dyDescent="0.25">
      <c r="A82" s="349" t="s">
        <v>205</v>
      </c>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row>
    <row r="83" spans="1:28" s="100" customFormat="1" ht="63.75" customHeight="1" x14ac:dyDescent="0.25">
      <c r="A83" s="349" t="s">
        <v>285</v>
      </c>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c r="AB83" s="349"/>
    </row>
    <row r="84" spans="1:28" s="100" customFormat="1" ht="29.25" customHeight="1" x14ac:dyDescent="0.25">
      <c r="A84" s="349" t="s">
        <v>206</v>
      </c>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row>
    <row r="85" spans="1:28" s="100" customFormat="1" ht="28.5" customHeight="1" x14ac:dyDescent="0.25">
      <c r="A85" s="349" t="s">
        <v>207</v>
      </c>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49"/>
    </row>
    <row r="86" spans="1:28" s="100" customFormat="1" ht="29.25" customHeight="1" x14ac:dyDescent="0.25">
      <c r="A86" s="349" t="s">
        <v>208</v>
      </c>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49"/>
    </row>
    <row r="87" spans="1:28" s="100" customFormat="1" ht="29.25" customHeight="1" x14ac:dyDescent="0.25">
      <c r="A87" s="349" t="s">
        <v>209</v>
      </c>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row>
    <row r="88" spans="1:28" s="100" customFormat="1" ht="28.5" customHeight="1" x14ac:dyDescent="0.25">
      <c r="A88" s="349" t="s">
        <v>210</v>
      </c>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row>
    <row r="89" spans="1:28" s="100" customFormat="1" ht="32.25" customHeight="1" x14ac:dyDescent="0.25">
      <c r="A89" s="349" t="s">
        <v>211</v>
      </c>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row>
    <row r="90" spans="1:28" s="100" customFormat="1" ht="32.25" customHeight="1" x14ac:dyDescent="0.25">
      <c r="A90" s="349" t="s">
        <v>212</v>
      </c>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row>
    <row r="91" spans="1:28" s="100" customFormat="1" ht="27.75" customHeight="1" x14ac:dyDescent="0.25">
      <c r="A91" s="349" t="s">
        <v>213</v>
      </c>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row>
    <row r="92" spans="1:28" s="100" customFormat="1" ht="33" customHeight="1" x14ac:dyDescent="0.25">
      <c r="A92" s="349" t="s">
        <v>214</v>
      </c>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row>
    <row r="93" spans="1:28" s="100" customFormat="1" ht="45.75" customHeight="1" x14ac:dyDescent="0.25">
      <c r="A93" s="349" t="s">
        <v>215</v>
      </c>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row>
    <row r="94" spans="1:28" s="100" customFormat="1" ht="18.75" customHeight="1" x14ac:dyDescent="0.25">
      <c r="A94" s="368"/>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row>
    <row r="95" spans="1:28" s="100" customFormat="1" ht="15.75" x14ac:dyDescent="0.25">
      <c r="A95" s="368" t="s">
        <v>94</v>
      </c>
      <c r="B95" s="369"/>
      <c r="C95" s="369"/>
      <c r="D95" s="369"/>
      <c r="E95" s="369"/>
      <c r="F95" s="369"/>
      <c r="G95" s="369"/>
      <c r="H95" s="369"/>
      <c r="I95" s="369"/>
      <c r="J95" s="369"/>
      <c r="K95" s="369"/>
      <c r="L95" s="369"/>
      <c r="M95" s="369"/>
      <c r="N95" s="369"/>
      <c r="O95" s="40"/>
      <c r="P95" s="40"/>
      <c r="Q95" s="40"/>
      <c r="R95" s="40"/>
      <c r="S95" s="40"/>
      <c r="T95" s="40"/>
    </row>
    <row r="96" spans="1:28" s="100" customFormat="1" ht="15.75" x14ac:dyDescent="0.25">
      <c r="A96" s="103" t="s">
        <v>95</v>
      </c>
      <c r="B96" s="371" t="s">
        <v>202</v>
      </c>
      <c r="C96" s="371"/>
      <c r="D96" s="371"/>
      <c r="E96" s="371"/>
      <c r="F96" s="371"/>
      <c r="G96" s="371"/>
      <c r="H96" s="371"/>
      <c r="I96" s="96"/>
      <c r="J96" s="96"/>
      <c r="K96" s="96"/>
      <c r="L96" s="96"/>
      <c r="M96" s="96" t="s">
        <v>96</v>
      </c>
      <c r="N96" s="351">
        <v>45832</v>
      </c>
      <c r="O96" s="351"/>
      <c r="P96" s="351"/>
      <c r="Q96" s="350" t="s">
        <v>343</v>
      </c>
      <c r="R96" s="350"/>
      <c r="S96" s="350"/>
      <c r="T96" s="350"/>
    </row>
    <row r="97" spans="1:20" s="100" customFormat="1" ht="15.75" x14ac:dyDescent="0.25">
      <c r="A97" s="105"/>
      <c r="B97" s="105"/>
      <c r="C97" s="105"/>
      <c r="D97" s="105"/>
      <c r="R97" s="367">
        <v>46200</v>
      </c>
      <c r="S97" s="367"/>
      <c r="T97" s="104"/>
    </row>
  </sheetData>
  <mergeCells count="136">
    <mergeCell ref="W49:X49"/>
    <mergeCell ref="Y49:AB49"/>
    <mergeCell ref="Q49:U49"/>
    <mergeCell ref="A45:P45"/>
    <mergeCell ref="Q45:U48"/>
    <mergeCell ref="A54:P54"/>
    <mergeCell ref="Q54:AB54"/>
    <mergeCell ref="B56:P56"/>
    <mergeCell ref="Q56:AA56"/>
    <mergeCell ref="B55:P55"/>
    <mergeCell ref="Q55:AA55"/>
    <mergeCell ref="B53:P53"/>
    <mergeCell ref="B51:P51"/>
    <mergeCell ref="B52:P52"/>
    <mergeCell ref="Q51:AA51"/>
    <mergeCell ref="Q52:AA52"/>
    <mergeCell ref="Q53:AA53"/>
    <mergeCell ref="A50:P50"/>
    <mergeCell ref="Q50:AB50"/>
    <mergeCell ref="Y46:AB46"/>
    <mergeCell ref="W45:X45"/>
    <mergeCell ref="A49:P49"/>
    <mergeCell ref="V43:AB43"/>
    <mergeCell ref="W44:X44"/>
    <mergeCell ref="W47:X47"/>
    <mergeCell ref="W48:X48"/>
    <mergeCell ref="A34:AB34"/>
    <mergeCell ref="A35:AB35"/>
    <mergeCell ref="A30:AB30"/>
    <mergeCell ref="A27:AB27"/>
    <mergeCell ref="A28:AB28"/>
    <mergeCell ref="A29:AB29"/>
    <mergeCell ref="V45:V48"/>
    <mergeCell ref="A36:AB36"/>
    <mergeCell ref="A38:AB38"/>
    <mergeCell ref="A37:AB37"/>
    <mergeCell ref="Q43:U44"/>
    <mergeCell ref="A41:AB41"/>
    <mergeCell ref="A42:P44"/>
    <mergeCell ref="Y44:AB44"/>
    <mergeCell ref="W46:X46"/>
    <mergeCell ref="Y47:AB47"/>
    <mergeCell ref="Y48:AB48"/>
    <mergeCell ref="A46:P46"/>
    <mergeCell ref="Y45:AB45"/>
    <mergeCell ref="A48:P48"/>
    <mergeCell ref="R97:S97"/>
    <mergeCell ref="A95:N95"/>
    <mergeCell ref="A76:AB76"/>
    <mergeCell ref="A66:AB66"/>
    <mergeCell ref="A67:AB67"/>
    <mergeCell ref="A68:AB68"/>
    <mergeCell ref="A69:AB69"/>
    <mergeCell ref="A70:AB70"/>
    <mergeCell ref="A72:AB72"/>
    <mergeCell ref="A73:AB73"/>
    <mergeCell ref="A74:AB74"/>
    <mergeCell ref="A75:AB75"/>
    <mergeCell ref="A88:AB88"/>
    <mergeCell ref="A89:AB89"/>
    <mergeCell ref="A90:AB90"/>
    <mergeCell ref="A91:AB91"/>
    <mergeCell ref="A94:AB94"/>
    <mergeCell ref="A87:AB87"/>
    <mergeCell ref="A93:AB93"/>
    <mergeCell ref="B96:H96"/>
    <mergeCell ref="A77:AB77"/>
    <mergeCell ref="A78:AB78"/>
    <mergeCell ref="A79:AB79"/>
    <mergeCell ref="A84:AB84"/>
    <mergeCell ref="A1:AB1"/>
    <mergeCell ref="A2:AB2"/>
    <mergeCell ref="A4:AB4"/>
    <mergeCell ref="A3:AB3"/>
    <mergeCell ref="A23:AB23"/>
    <mergeCell ref="A15:AB15"/>
    <mergeCell ref="A16:AB16"/>
    <mergeCell ref="A11:AB11"/>
    <mergeCell ref="A19:AB19"/>
    <mergeCell ref="A20:AB20"/>
    <mergeCell ref="A21:AB21"/>
    <mergeCell ref="A22:AB22"/>
    <mergeCell ref="A5:AB5"/>
    <mergeCell ref="A7:AB7"/>
    <mergeCell ref="A6:AB6"/>
    <mergeCell ref="A9:AB9"/>
    <mergeCell ref="A10:AB10"/>
    <mergeCell ref="A17:AB17"/>
    <mergeCell ref="A18:AB18"/>
    <mergeCell ref="A12:AB12"/>
    <mergeCell ref="A14:XFD14"/>
    <mergeCell ref="A13:AB13"/>
    <mergeCell ref="A8:AB8"/>
    <mergeCell ref="A24:AB24"/>
    <mergeCell ref="A25:AB25"/>
    <mergeCell ref="A31:AB31"/>
    <mergeCell ref="A26:AB26"/>
    <mergeCell ref="A32:AB32"/>
    <mergeCell ref="A33:AB33"/>
    <mergeCell ref="V61:X61"/>
    <mergeCell ref="A61:P61"/>
    <mergeCell ref="V59:X59"/>
    <mergeCell ref="Y59:AB59"/>
    <mergeCell ref="Y60:AB60"/>
    <mergeCell ref="Y61:AB61"/>
    <mergeCell ref="Q60:U60"/>
    <mergeCell ref="Q61:U61"/>
    <mergeCell ref="A57:AB57"/>
    <mergeCell ref="A58:P59"/>
    <mergeCell ref="Q58:U59"/>
    <mergeCell ref="V58:AB58"/>
    <mergeCell ref="A60:P60"/>
    <mergeCell ref="V60:X60"/>
    <mergeCell ref="Q42:AB42"/>
    <mergeCell ref="A39:AB39"/>
    <mergeCell ref="A40:AB40"/>
    <mergeCell ref="A47:P47"/>
    <mergeCell ref="A85:AB85"/>
    <mergeCell ref="Q96:T96"/>
    <mergeCell ref="A92:AB92"/>
    <mergeCell ref="A86:AB86"/>
    <mergeCell ref="N96:P96"/>
    <mergeCell ref="A80:AB80"/>
    <mergeCell ref="A81:AB81"/>
    <mergeCell ref="A82:AB82"/>
    <mergeCell ref="A83:AB83"/>
    <mergeCell ref="V62:X62"/>
    <mergeCell ref="A65:AB65"/>
    <mergeCell ref="A71:AB71"/>
    <mergeCell ref="A63:P63"/>
    <mergeCell ref="Y62:AB62"/>
    <mergeCell ref="V63:AB63"/>
    <mergeCell ref="Q62:U62"/>
    <mergeCell ref="Q63:U63"/>
    <mergeCell ref="A62:P62"/>
    <mergeCell ref="A64:AB64"/>
  </mergeCells>
  <pageMargins left="0.23622047244094491" right="0.23622047244094491" top="0.74803149606299213" bottom="0.74803149606299213" header="0.31496062992125984" footer="0.31496062992125984"/>
  <pageSetup paperSize="9" scale="62" orientation="landscape" verticalDpi="300" r:id="rId1"/>
  <rowBreaks count="3" manualBreakCount="3">
    <brk id="18" max="27" man="1"/>
    <brk id="31" max="16383" man="1"/>
    <brk id="41"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100" zoomScaleSheetLayoutView="100" workbookViewId="0">
      <selection activeCell="C20" sqref="C20"/>
    </sheetView>
  </sheetViews>
  <sheetFormatPr defaultColWidth="9.140625" defaultRowHeight="18" x14ac:dyDescent="0.25"/>
  <cols>
    <col min="1" max="1" width="10.5703125" style="18" customWidth="1"/>
    <col min="2" max="2" width="14.7109375" style="1" customWidth="1"/>
    <col min="3" max="3" width="88.5703125" style="1" customWidth="1"/>
    <col min="4" max="4" width="20.140625" style="17" customWidth="1"/>
    <col min="5" max="16384" width="9.140625" style="1"/>
  </cols>
  <sheetData>
    <row r="1" spans="1:4" x14ac:dyDescent="0.25">
      <c r="C1" s="15" t="s">
        <v>38</v>
      </c>
    </row>
    <row r="2" spans="1:4" x14ac:dyDescent="0.25">
      <c r="A2" s="424" t="s">
        <v>39</v>
      </c>
      <c r="B2" s="425" t="s">
        <v>40</v>
      </c>
      <c r="C2" s="424" t="s">
        <v>41</v>
      </c>
      <c r="D2" s="426" t="s">
        <v>42</v>
      </c>
    </row>
    <row r="3" spans="1:4" ht="16.5" customHeight="1" x14ac:dyDescent="0.25">
      <c r="A3" s="424"/>
      <c r="B3" s="425"/>
      <c r="C3" s="424"/>
      <c r="D3" s="426"/>
    </row>
    <row r="4" spans="1:4" ht="16.5" customHeight="1" x14ac:dyDescent="0.25">
      <c r="A4" s="427">
        <v>4</v>
      </c>
      <c r="B4" s="73" t="s">
        <v>111</v>
      </c>
      <c r="C4" s="201" t="s">
        <v>51</v>
      </c>
      <c r="D4" s="294" t="s">
        <v>233</v>
      </c>
    </row>
    <row r="5" spans="1:4" ht="16.5" customHeight="1" x14ac:dyDescent="0.25">
      <c r="A5" s="427"/>
      <c r="B5" s="73" t="s">
        <v>113</v>
      </c>
      <c r="C5" s="201" t="s">
        <v>30</v>
      </c>
      <c r="D5" s="294"/>
    </row>
    <row r="6" spans="1:4" ht="16.5" customHeight="1" x14ac:dyDescent="0.25">
      <c r="A6" s="427">
        <v>3</v>
      </c>
      <c r="B6" s="73" t="s">
        <v>62</v>
      </c>
      <c r="C6" s="201" t="s">
        <v>238</v>
      </c>
      <c r="D6" s="294" t="s">
        <v>233</v>
      </c>
    </row>
    <row r="7" spans="1:4" ht="16.5" customHeight="1" x14ac:dyDescent="0.25">
      <c r="A7" s="427"/>
      <c r="B7" s="73" t="s">
        <v>63</v>
      </c>
      <c r="C7" s="201" t="s">
        <v>239</v>
      </c>
      <c r="D7" s="294"/>
    </row>
    <row r="8" spans="1:4" ht="16.5" customHeight="1" x14ac:dyDescent="0.25">
      <c r="A8" s="428">
        <v>4</v>
      </c>
      <c r="B8" s="73" t="s">
        <v>242</v>
      </c>
      <c r="C8" s="251" t="s">
        <v>116</v>
      </c>
      <c r="D8" s="294" t="s">
        <v>233</v>
      </c>
    </row>
    <row r="9" spans="1:4" ht="16.5" customHeight="1" x14ac:dyDescent="0.25">
      <c r="A9" s="429"/>
      <c r="B9" s="73" t="s">
        <v>243</v>
      </c>
      <c r="C9" s="252" t="s">
        <v>241</v>
      </c>
      <c r="D9" s="294"/>
    </row>
    <row r="10" spans="1:4" ht="16.5" customHeight="1" x14ac:dyDescent="0.25">
      <c r="A10" s="430"/>
      <c r="B10" s="73" t="s">
        <v>244</v>
      </c>
      <c r="C10" s="253" t="s">
        <v>174</v>
      </c>
      <c r="D10" s="294"/>
    </row>
    <row r="11" spans="1:4" x14ac:dyDescent="0.25">
      <c r="A11" s="415">
        <v>4</v>
      </c>
      <c r="B11" s="11" t="s">
        <v>129</v>
      </c>
      <c r="C11" s="199" t="s">
        <v>251</v>
      </c>
      <c r="D11" s="418" t="s">
        <v>233</v>
      </c>
    </row>
    <row r="12" spans="1:4" x14ac:dyDescent="0.25">
      <c r="A12" s="416"/>
      <c r="B12" s="11" t="s">
        <v>245</v>
      </c>
      <c r="C12" s="199" t="s">
        <v>254</v>
      </c>
      <c r="D12" s="419"/>
    </row>
    <row r="13" spans="1:4" x14ac:dyDescent="0.25">
      <c r="A13" s="416"/>
      <c r="B13" s="11" t="s">
        <v>247</v>
      </c>
      <c r="C13" s="199" t="s">
        <v>279</v>
      </c>
      <c r="D13" s="419"/>
    </row>
    <row r="14" spans="1:4" x14ac:dyDescent="0.25">
      <c r="A14" s="417"/>
      <c r="B14" s="11" t="s">
        <v>248</v>
      </c>
      <c r="C14" s="199" t="s">
        <v>318</v>
      </c>
      <c r="D14" s="420"/>
    </row>
    <row r="15" spans="1:4" x14ac:dyDescent="0.25">
      <c r="A15" s="427">
        <v>4</v>
      </c>
      <c r="B15" s="11" t="s">
        <v>130</v>
      </c>
      <c r="C15" s="202" t="s">
        <v>253</v>
      </c>
      <c r="D15" s="418" t="s">
        <v>233</v>
      </c>
    </row>
    <row r="16" spans="1:4" x14ac:dyDescent="0.25">
      <c r="A16" s="427"/>
      <c r="B16" s="11" t="s">
        <v>246</v>
      </c>
      <c r="C16" s="202" t="s">
        <v>255</v>
      </c>
      <c r="D16" s="419"/>
    </row>
    <row r="17" spans="1:7" x14ac:dyDescent="0.25">
      <c r="A17" s="427"/>
      <c r="B17" s="11" t="s">
        <v>104</v>
      </c>
      <c r="C17" s="202" t="s">
        <v>280</v>
      </c>
      <c r="D17" s="419"/>
    </row>
    <row r="18" spans="1:7" x14ac:dyDescent="0.25">
      <c r="A18" s="427"/>
      <c r="B18" s="11" t="s">
        <v>249</v>
      </c>
      <c r="C18" s="202" t="s">
        <v>317</v>
      </c>
      <c r="D18" s="420"/>
    </row>
    <row r="19" spans="1:7" ht="31.5" x14ac:dyDescent="0.25">
      <c r="A19" s="415">
        <v>4</v>
      </c>
      <c r="B19" s="203" t="s">
        <v>252</v>
      </c>
      <c r="C19" s="201" t="s">
        <v>312</v>
      </c>
      <c r="D19" s="421" t="s">
        <v>281</v>
      </c>
    </row>
    <row r="20" spans="1:7" ht="42" customHeight="1" x14ac:dyDescent="0.25">
      <c r="A20" s="416"/>
      <c r="B20" s="204" t="s">
        <v>120</v>
      </c>
      <c r="C20" s="205" t="s">
        <v>313</v>
      </c>
      <c r="D20" s="422"/>
      <c r="G20" s="1" t="s">
        <v>103</v>
      </c>
    </row>
    <row r="21" spans="1:7" ht="31.5" x14ac:dyDescent="0.25">
      <c r="A21" s="416"/>
      <c r="B21" s="204" t="s">
        <v>229</v>
      </c>
      <c r="C21" s="205" t="s">
        <v>315</v>
      </c>
      <c r="D21" s="422"/>
    </row>
    <row r="22" spans="1:7" ht="31.5" x14ac:dyDescent="0.25">
      <c r="B22" s="220" t="s">
        <v>314</v>
      </c>
      <c r="C22" s="221" t="s">
        <v>316</v>
      </c>
      <c r="D22" s="423"/>
    </row>
    <row r="23" spans="1:7" x14ac:dyDescent="0.25">
      <c r="B23" s="13" t="s">
        <v>1</v>
      </c>
      <c r="C23" s="10"/>
    </row>
    <row r="24" spans="1:7" x14ac:dyDescent="0.25">
      <c r="B24" s="9" t="s">
        <v>232</v>
      </c>
    </row>
    <row r="25" spans="1:7" x14ac:dyDescent="0.25">
      <c r="B25" s="9" t="s">
        <v>231</v>
      </c>
    </row>
    <row r="26" spans="1:7" x14ac:dyDescent="0.25">
      <c r="B26" s="16"/>
    </row>
    <row r="27" spans="1:7" x14ac:dyDescent="0.25">
      <c r="B27" s="5"/>
    </row>
  </sheetData>
  <mergeCells count="16">
    <mergeCell ref="A19:A21"/>
    <mergeCell ref="A11:A14"/>
    <mergeCell ref="D11:D14"/>
    <mergeCell ref="D19:D22"/>
    <mergeCell ref="A2:A3"/>
    <mergeCell ref="B2:B3"/>
    <mergeCell ref="C2:C3"/>
    <mergeCell ref="D2:D3"/>
    <mergeCell ref="A15:A18"/>
    <mergeCell ref="D15:D18"/>
    <mergeCell ref="A8:A10"/>
    <mergeCell ref="D8:D10"/>
    <mergeCell ref="A6:A7"/>
    <mergeCell ref="D6:D7"/>
    <mergeCell ref="A4:A5"/>
    <mergeCell ref="D4:D5"/>
  </mergeCells>
  <phoneticPr fontId="14" type="noConversion"/>
  <pageMargins left="0.7" right="0.7" top="0.75" bottom="0.75" header="0.3" footer="0.3"/>
  <pageSetup paperSize="9" scale="54"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view="pageBreakPreview" zoomScale="90" zoomScaleNormal="100" zoomScaleSheetLayoutView="90" workbookViewId="0">
      <selection sqref="A1:G11"/>
    </sheetView>
  </sheetViews>
  <sheetFormatPr defaultColWidth="9.140625" defaultRowHeight="36" customHeight="1" x14ac:dyDescent="0.25"/>
  <cols>
    <col min="1" max="1" width="7.7109375" style="6" customWidth="1"/>
    <col min="2" max="2" width="72.42578125" style="6" customWidth="1"/>
    <col min="3" max="3" width="19.5703125" style="6" customWidth="1"/>
    <col min="4" max="4" width="24.42578125" style="6" customWidth="1"/>
    <col min="5" max="5" width="13.140625" style="6" customWidth="1"/>
    <col min="6" max="7" width="13.85546875" style="6" customWidth="1"/>
    <col min="8" max="16384" width="9.140625" style="6"/>
  </cols>
  <sheetData>
    <row r="1" spans="1:7" ht="36" customHeight="1" x14ac:dyDescent="0.25">
      <c r="A1" s="432" t="s">
        <v>43</v>
      </c>
      <c r="B1" s="426" t="s">
        <v>44</v>
      </c>
      <c r="C1" s="426" t="s">
        <v>45</v>
      </c>
      <c r="D1" s="426" t="s">
        <v>46</v>
      </c>
      <c r="E1" s="426" t="s">
        <v>47</v>
      </c>
      <c r="F1" s="426" t="s">
        <v>48</v>
      </c>
      <c r="G1" s="426"/>
    </row>
    <row r="2" spans="1:7" ht="36" customHeight="1" x14ac:dyDescent="0.25">
      <c r="A2" s="432"/>
      <c r="B2" s="426"/>
      <c r="C2" s="426"/>
      <c r="D2" s="426"/>
      <c r="E2" s="426"/>
      <c r="F2" s="33" t="s">
        <v>8</v>
      </c>
      <c r="G2" s="33" t="s">
        <v>49</v>
      </c>
    </row>
    <row r="3" spans="1:7" s="57" customFormat="1" ht="30" customHeight="1" x14ac:dyDescent="0.25">
      <c r="A3" s="186">
        <v>1</v>
      </c>
      <c r="B3" s="197" t="s">
        <v>322</v>
      </c>
      <c r="C3" s="188" t="s">
        <v>339</v>
      </c>
      <c r="D3" s="189" t="s">
        <v>50</v>
      </c>
      <c r="E3" s="190" t="s">
        <v>0</v>
      </c>
      <c r="F3" s="191">
        <f>G3/36</f>
        <v>2</v>
      </c>
      <c r="G3" s="58">
        <v>72</v>
      </c>
    </row>
    <row r="4" spans="1:7" s="57" customFormat="1" ht="36.75" customHeight="1" x14ac:dyDescent="0.25">
      <c r="A4" s="186">
        <v>2</v>
      </c>
      <c r="B4" s="197" t="s">
        <v>322</v>
      </c>
      <c r="C4" s="188" t="s">
        <v>340</v>
      </c>
      <c r="D4" s="192" t="s">
        <v>50</v>
      </c>
      <c r="E4" s="190" t="s">
        <v>0</v>
      </c>
      <c r="F4" s="191">
        <f t="shared" ref="F4:F10" si="0">G4/36</f>
        <v>2</v>
      </c>
      <c r="G4" s="58">
        <v>72</v>
      </c>
    </row>
    <row r="5" spans="1:7" s="57" customFormat="1" ht="36" customHeight="1" x14ac:dyDescent="0.25">
      <c r="A5" s="184">
        <v>3</v>
      </c>
      <c r="B5" s="187" t="s">
        <v>323</v>
      </c>
      <c r="C5" s="188" t="s">
        <v>341</v>
      </c>
      <c r="D5" s="192" t="s">
        <v>50</v>
      </c>
      <c r="E5" s="190" t="s">
        <v>0</v>
      </c>
      <c r="F5" s="191">
        <f t="shared" si="0"/>
        <v>2</v>
      </c>
      <c r="G5" s="58">
        <v>72</v>
      </c>
    </row>
    <row r="6" spans="1:7" s="19" customFormat="1" ht="41.25" customHeight="1" x14ac:dyDescent="0.25">
      <c r="A6" s="185">
        <v>4</v>
      </c>
      <c r="B6" s="187" t="s">
        <v>323</v>
      </c>
      <c r="C6" s="188" t="s">
        <v>340</v>
      </c>
      <c r="D6" s="192" t="s">
        <v>50</v>
      </c>
      <c r="E6" s="193" t="s">
        <v>0</v>
      </c>
      <c r="F6" s="191">
        <f t="shared" si="0"/>
        <v>2</v>
      </c>
      <c r="G6" s="32">
        <v>72</v>
      </c>
    </row>
    <row r="7" spans="1:7" s="19" customFormat="1" ht="36" customHeight="1" x14ac:dyDescent="0.3">
      <c r="A7" s="185">
        <v>5</v>
      </c>
      <c r="B7" s="198" t="s">
        <v>324</v>
      </c>
      <c r="C7" s="194" t="s">
        <v>341</v>
      </c>
      <c r="D7" s="195" t="s">
        <v>50</v>
      </c>
      <c r="E7" s="193" t="s">
        <v>0</v>
      </c>
      <c r="F7" s="191">
        <f t="shared" si="0"/>
        <v>2</v>
      </c>
      <c r="G7" s="145">
        <v>72</v>
      </c>
    </row>
    <row r="8" spans="1:7" s="19" customFormat="1" ht="36.75" customHeight="1" x14ac:dyDescent="0.3">
      <c r="A8" s="185">
        <v>6</v>
      </c>
      <c r="B8" s="198" t="s">
        <v>325</v>
      </c>
      <c r="C8" s="196" t="s">
        <v>340</v>
      </c>
      <c r="D8" s="195" t="s">
        <v>50</v>
      </c>
      <c r="E8" s="193" t="s">
        <v>0</v>
      </c>
      <c r="F8" s="191">
        <f t="shared" si="0"/>
        <v>2</v>
      </c>
      <c r="G8" s="145">
        <v>72</v>
      </c>
    </row>
    <row r="9" spans="1:7" s="19" customFormat="1" ht="36.75" customHeight="1" x14ac:dyDescent="0.25">
      <c r="A9" s="185">
        <v>7</v>
      </c>
      <c r="B9" s="199" t="s">
        <v>342</v>
      </c>
      <c r="C9" s="194" t="s">
        <v>85</v>
      </c>
      <c r="D9" s="195" t="s">
        <v>50</v>
      </c>
      <c r="E9" s="193" t="s">
        <v>0</v>
      </c>
      <c r="F9" s="191">
        <f t="shared" si="0"/>
        <v>3</v>
      </c>
      <c r="G9" s="32">
        <v>108</v>
      </c>
    </row>
    <row r="10" spans="1:7" s="19" customFormat="1" ht="36.75" customHeight="1" x14ac:dyDescent="0.25">
      <c r="A10" s="186">
        <v>8</v>
      </c>
      <c r="B10" s="199" t="s">
        <v>342</v>
      </c>
      <c r="C10" s="196" t="s">
        <v>340</v>
      </c>
      <c r="D10" s="195" t="s">
        <v>50</v>
      </c>
      <c r="E10" s="193" t="s">
        <v>0</v>
      </c>
      <c r="F10" s="191">
        <f t="shared" si="0"/>
        <v>2</v>
      </c>
      <c r="G10" s="32">
        <v>72</v>
      </c>
    </row>
    <row r="11" spans="1:7" s="31" customFormat="1" ht="36" customHeight="1" x14ac:dyDescent="0.25">
      <c r="A11" s="431" t="s">
        <v>35</v>
      </c>
      <c r="B11" s="431"/>
      <c r="C11" s="431"/>
      <c r="D11" s="431"/>
      <c r="E11" s="431"/>
      <c r="F11" s="250">
        <f>SUM(F3:F10)</f>
        <v>17</v>
      </c>
      <c r="G11" s="146">
        <f>SUM(G3:G10)</f>
        <v>612</v>
      </c>
    </row>
  </sheetData>
  <mergeCells count="7">
    <mergeCell ref="F1:G1"/>
    <mergeCell ref="A11:E11"/>
    <mergeCell ref="A1:A2"/>
    <mergeCell ref="B1:B2"/>
    <mergeCell ref="C1:C2"/>
    <mergeCell ref="D1:D2"/>
    <mergeCell ref="E1:E2"/>
  </mergeCells>
  <pageMargins left="0.7" right="0.7" top="0.75" bottom="0.75" header="0.3" footer="0.3"/>
  <pageSetup paperSize="9" scale="79"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2024-06-12T13:41:48Z</cp:lastPrinted>
  <dcterms:created xsi:type="dcterms:W3CDTF">2017-12-21T08:00:33Z</dcterms:created>
  <dcterms:modified xsi:type="dcterms:W3CDTF">2024-09-15T13:11:52Z</dcterms:modified>
</cp:coreProperties>
</file>